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D_stavby\2019\ZS_ZS a MS\OK - ZS Krenova - oprava  skladu a kabinetu\Soutez\Vykazy vymer\"/>
    </mc:Choice>
  </mc:AlternateContent>
  <bookViews>
    <workbookView xWindow="0" yWindow="0" windowWidth="23040" windowHeight="8535"/>
  </bookViews>
  <sheets>
    <sheet name="02 - SO 01 Sklad-kabinet" sheetId="3" r:id="rId1"/>
    <sheet name="Pokyny pro vyplnění" sheetId="5" r:id="rId2"/>
  </sheets>
  <definedNames>
    <definedName name="_xlnm._FilterDatabase" localSheetId="0" hidden="1">'02 - SO 01 Sklad-kabinet'!$C$92:$K$206</definedName>
    <definedName name="_xlnm.Print_Titles" localSheetId="0">'02 - SO 01 Sklad-kabinet'!$92:$92</definedName>
    <definedName name="_xlnm.Print_Area" localSheetId="0">'02 - SO 01 Sklad-kabinet'!$C$4:$J$36,'02 - SO 01 Sklad-kabinet'!$C$42:$J$74,'02 - SO 01 Sklad-kabinet'!$C$80:$K$206</definedName>
    <definedName name="_xlnm.Print_Area" localSheetId="1">'Pokyny pro vyplnění'!$B$2:$K$69,'Pokyny pro vyplnění'!$B$72:$K$116,'Pokyny pro vyplnění'!$B$119:$K$188,'Pokyny pro vyplnění'!$B$196:$K$216</definedName>
  </definedNames>
  <calcPr calcId="152511"/>
</workbook>
</file>

<file path=xl/calcChain.xml><?xml version="1.0" encoding="utf-8"?>
<calcChain xmlns="http://schemas.openxmlformats.org/spreadsheetml/2006/main">
  <c r="BK196" i="3" l="1"/>
  <c r="BI196" i="3"/>
  <c r="BH196" i="3"/>
  <c r="BG196" i="3"/>
  <c r="BF196" i="3"/>
  <c r="T196" i="3"/>
  <c r="R196" i="3"/>
  <c r="R195" i="3" s="1"/>
  <c r="R194" i="3" s="1"/>
  <c r="P196" i="3"/>
  <c r="J196" i="3"/>
  <c r="BE196" i="3" s="1"/>
  <c r="BK195" i="3"/>
  <c r="J195" i="3" s="1"/>
  <c r="J70" i="3" s="1"/>
  <c r="T195" i="3"/>
  <c r="T194" i="3" s="1"/>
  <c r="P195" i="3"/>
  <c r="P194" i="3"/>
  <c r="BK194" i="3" l="1"/>
  <c r="J194" i="3"/>
  <c r="J69" i="3" s="1"/>
  <c r="BI202" i="3"/>
  <c r="BH202" i="3"/>
  <c r="BG202" i="3"/>
  <c r="BF202" i="3"/>
  <c r="T202" i="3"/>
  <c r="T201" i="3"/>
  <c r="R202" i="3"/>
  <c r="R201" i="3" s="1"/>
  <c r="R197" i="3" s="1"/>
  <c r="P202" i="3"/>
  <c r="P201" i="3"/>
  <c r="BK202" i="3"/>
  <c r="BK201" i="3" s="1"/>
  <c r="J201" i="3" s="1"/>
  <c r="J73" i="3" s="1"/>
  <c r="J202" i="3"/>
  <c r="BE202" i="3" s="1"/>
  <c r="BI199" i="3"/>
  <c r="BH199" i="3"/>
  <c r="BG199" i="3"/>
  <c r="BF199" i="3"/>
  <c r="T199" i="3"/>
  <c r="T198" i="3"/>
  <c r="T197" i="3"/>
  <c r="R199" i="3"/>
  <c r="R198" i="3"/>
  <c r="P199" i="3"/>
  <c r="P198" i="3" s="1"/>
  <c r="P197" i="3" s="1"/>
  <c r="BK199" i="3"/>
  <c r="BK198" i="3"/>
  <c r="J199" i="3"/>
  <c r="BE199" i="3" s="1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 s="1"/>
  <c r="BI183" i="3"/>
  <c r="BH183" i="3"/>
  <c r="BG183" i="3"/>
  <c r="BF183" i="3"/>
  <c r="T183" i="3"/>
  <c r="T182" i="3"/>
  <c r="R183" i="3"/>
  <c r="R182" i="3" s="1"/>
  <c r="P183" i="3"/>
  <c r="P182" i="3"/>
  <c r="BK183" i="3"/>
  <c r="J183" i="3"/>
  <c r="BE183" i="3" s="1"/>
  <c r="BI180" i="3"/>
  <c r="BH180" i="3"/>
  <c r="BG180" i="3"/>
  <c r="BF180" i="3"/>
  <c r="T180" i="3"/>
  <c r="R180" i="3"/>
  <c r="P180" i="3"/>
  <c r="BK180" i="3"/>
  <c r="J180" i="3"/>
  <c r="BE180" i="3"/>
  <c r="BI178" i="3"/>
  <c r="BH178" i="3"/>
  <c r="BG178" i="3"/>
  <c r="BF178" i="3"/>
  <c r="T178" i="3"/>
  <c r="R178" i="3"/>
  <c r="P178" i="3"/>
  <c r="BK178" i="3"/>
  <c r="BK173" i="3" s="1"/>
  <c r="J173" i="3" s="1"/>
  <c r="J67" i="3" s="1"/>
  <c r="J178" i="3"/>
  <c r="BE178" i="3" s="1"/>
  <c r="BI176" i="3"/>
  <c r="BH176" i="3"/>
  <c r="BG176" i="3"/>
  <c r="BF176" i="3"/>
  <c r="T176" i="3"/>
  <c r="R176" i="3"/>
  <c r="R173" i="3" s="1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R162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T146" i="3" s="1"/>
  <c r="R147" i="3"/>
  <c r="P147" i="3"/>
  <c r="BK147" i="3"/>
  <c r="J147" i="3"/>
  <c r="BE147" i="3"/>
  <c r="BI144" i="3"/>
  <c r="BH144" i="3"/>
  <c r="BG144" i="3"/>
  <c r="BF144" i="3"/>
  <c r="T144" i="3"/>
  <c r="T143" i="3" s="1"/>
  <c r="R144" i="3"/>
  <c r="R143" i="3"/>
  <c r="P144" i="3"/>
  <c r="P143" i="3"/>
  <c r="BK144" i="3"/>
  <c r="BK143" i="3"/>
  <c r="J143" i="3" s="1"/>
  <c r="J64" i="3" s="1"/>
  <c r="J144" i="3"/>
  <c r="BE144" i="3"/>
  <c r="BI141" i="3"/>
  <c r="BH141" i="3"/>
  <c r="BG141" i="3"/>
  <c r="BF141" i="3"/>
  <c r="T141" i="3"/>
  <c r="R141" i="3"/>
  <c r="R139" i="3" s="1"/>
  <c r="P141" i="3"/>
  <c r="BK141" i="3"/>
  <c r="J141" i="3"/>
  <c r="BE141" i="3" s="1"/>
  <c r="BI140" i="3"/>
  <c r="BH140" i="3"/>
  <c r="BG140" i="3"/>
  <c r="BF140" i="3"/>
  <c r="T140" i="3"/>
  <c r="T139" i="3" s="1"/>
  <c r="R140" i="3"/>
  <c r="P140" i="3"/>
  <c r="P139" i="3" s="1"/>
  <c r="BK140" i="3"/>
  <c r="BK139" i="3" s="1"/>
  <c r="J139" i="3" s="1"/>
  <c r="J62" i="3" s="1"/>
  <c r="J140" i="3"/>
  <c r="BE140" i="3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R131" i="3" s="1"/>
  <c r="P133" i="3"/>
  <c r="BK133" i="3"/>
  <c r="J133" i="3"/>
  <c r="BE133" i="3" s="1"/>
  <c r="BI132" i="3"/>
  <c r="BH132" i="3"/>
  <c r="BG132" i="3"/>
  <c r="BF132" i="3"/>
  <c r="T132" i="3"/>
  <c r="R132" i="3"/>
  <c r="P132" i="3"/>
  <c r="P131" i="3" s="1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 s="1"/>
  <c r="BI126" i="3"/>
  <c r="BH126" i="3"/>
  <c r="BG126" i="3"/>
  <c r="BF126" i="3"/>
  <c r="T126" i="3"/>
  <c r="R126" i="3"/>
  <c r="P126" i="3"/>
  <c r="BK126" i="3"/>
  <c r="J126" i="3"/>
  <c r="BE126" i="3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T115" i="3"/>
  <c r="R116" i="3"/>
  <c r="R115" i="3" s="1"/>
  <c r="P116" i="3"/>
  <c r="P115" i="3"/>
  <c r="BK116" i="3"/>
  <c r="J116" i="3"/>
  <c r="BE116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T98" i="3" s="1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P98" i="3"/>
  <c r="BK99" i="3"/>
  <c r="J99" i="3"/>
  <c r="BE99" i="3"/>
  <c r="BI96" i="3"/>
  <c r="BH96" i="3"/>
  <c r="BG96" i="3"/>
  <c r="BF96" i="3"/>
  <c r="T96" i="3"/>
  <c r="T95" i="3" s="1"/>
  <c r="R96" i="3"/>
  <c r="R95" i="3" s="1"/>
  <c r="P96" i="3"/>
  <c r="P95" i="3" s="1"/>
  <c r="BK96" i="3"/>
  <c r="BK95" i="3"/>
  <c r="J95" i="3"/>
  <c r="J58" i="3" s="1"/>
  <c r="J96" i="3"/>
  <c r="BE96" i="3"/>
  <c r="J89" i="3"/>
  <c r="F89" i="3"/>
  <c r="F87" i="3"/>
  <c r="E85" i="3"/>
  <c r="J51" i="3"/>
  <c r="F51" i="3"/>
  <c r="F49" i="3"/>
  <c r="E47" i="3"/>
  <c r="J18" i="3"/>
  <c r="E18" i="3"/>
  <c r="F90" i="3" s="1"/>
  <c r="J17" i="3"/>
  <c r="J12" i="3"/>
  <c r="J87" i="3" s="1"/>
  <c r="E7" i="3"/>
  <c r="E45" i="3" s="1"/>
  <c r="BK162" i="3" l="1"/>
  <c r="J162" i="3" s="1"/>
  <c r="J66" i="3" s="1"/>
  <c r="BK146" i="3"/>
  <c r="BK131" i="3"/>
  <c r="J131" i="3" s="1"/>
  <c r="J61" i="3" s="1"/>
  <c r="F34" i="3"/>
  <c r="F30" i="3"/>
  <c r="F32" i="3"/>
  <c r="J31" i="3"/>
  <c r="E83" i="3"/>
  <c r="F52" i="3"/>
  <c r="J49" i="3"/>
  <c r="R146" i="3"/>
  <c r="R142" i="3"/>
  <c r="J146" i="3"/>
  <c r="J65" i="3" s="1"/>
  <c r="P94" i="3"/>
  <c r="BK98" i="3"/>
  <c r="F33" i="3"/>
  <c r="BK115" i="3"/>
  <c r="J115" i="3" s="1"/>
  <c r="J60" i="3" s="1"/>
  <c r="P146" i="3"/>
  <c r="P142" i="3" s="1"/>
  <c r="T173" i="3"/>
  <c r="BK182" i="3"/>
  <c r="J182" i="3" s="1"/>
  <c r="J68" i="3" s="1"/>
  <c r="J30" i="3"/>
  <c r="R94" i="3"/>
  <c r="R93" i="3" s="1"/>
  <c r="T162" i="3"/>
  <c r="T142" i="3" s="1"/>
  <c r="P173" i="3"/>
  <c r="J198" i="3"/>
  <c r="J72" i="3" s="1"/>
  <c r="BK197" i="3"/>
  <c r="J197" i="3" s="1"/>
  <c r="J71" i="3" s="1"/>
  <c r="F31" i="3"/>
  <c r="R98" i="3"/>
  <c r="T131" i="3"/>
  <c r="T94" i="3" s="1"/>
  <c r="P162" i="3"/>
  <c r="P93" i="3" l="1"/>
  <c r="BK142" i="3"/>
  <c r="J142" i="3" s="1"/>
  <c r="J63" i="3" s="1"/>
  <c r="J98" i="3"/>
  <c r="J59" i="3" s="1"/>
  <c r="BK94" i="3"/>
  <c r="T93" i="3"/>
  <c r="BK93" i="3" l="1"/>
  <c r="J94" i="3"/>
  <c r="J57" i="3" s="1"/>
  <c r="J93" i="3"/>
  <c r="J27" i="3" l="1"/>
  <c r="J56" i="3"/>
  <c r="J36" i="3" l="1"/>
</calcChain>
</file>

<file path=xl/sharedStrings.xml><?xml version="1.0" encoding="utf-8"?>
<sst xmlns="http://schemas.openxmlformats.org/spreadsheetml/2006/main" count="1885" uniqueCount="538">
  <si>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</si>
  <si>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</si>
  <si>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</si>
  <si>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</si>
  <si>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</si>
  <si>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</si>
  <si>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</si>
  <si>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</si>
  <si>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</si>
  <si>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801</t>
  </si>
  <si>
    <t>CC-CZ:</t>
  </si>
  <si>
    <t>1</t>
  </si>
  <si>
    <t>Místo:</t>
  </si>
  <si>
    <t>Křenová 21, parcela č 77</t>
  </si>
  <si>
    <t>Datum:</t>
  </si>
  <si>
    <t>41</t>
  </si>
  <si>
    <t>Zadavatel:</t>
  </si>
  <si>
    <t>IČ:</t>
  </si>
  <si>
    <t>Statutární město Brno - Odbor ŠSKM</t>
  </si>
  <si>
    <t>DIČ:</t>
  </si>
  <si>
    <t>Uchazeč:</t>
  </si>
  <si>
    <t>Projektant:</t>
  </si>
  <si>
    <t>A77, architektonický ateliér Brno,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</si>
  <si>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</si>
  <si>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</si>
  <si>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</si>
  <si>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</si>
  <si>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</si>
  <si>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</si>
  <si>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</si>
  <si>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</si>
  <si>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</si>
  <si>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</si>
  <si>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</si>
  <si>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</si>
  <si>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</si>
  <si>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</si>
  <si>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</si>
  <si>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</si>
  <si>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</si>
  <si>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</si>
  <si>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</si>
  <si>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STA</t>
  </si>
  <si>
    <t>2</t>
  </si>
  <si>
    <t>{fe9ef9a0-a2e0-4b32-875e-ed79a5f76df8}</t>
  </si>
  <si>
    <t>1) Krycí list soupisu</t>
  </si>
  <si>
    <t>2) Rekapitulace</t>
  </si>
  <si>
    <t>3) Soupis prací</t>
  </si>
  <si>
    <t>Zpět na list:</t>
  </si>
  <si>
    <t>Rekapitulace stavby</t>
  </si>
  <si>
    <t>stěny</t>
  </si>
  <si>
    <t>KRYCÍ LIST SOUPISU</t>
  </si>
  <si>
    <t>strop</t>
  </si>
  <si>
    <t>nátěr1</t>
  </si>
  <si>
    <t>2,096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</si>
  <si>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</si>
  <si>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</si>
  <si>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</si>
  <si>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</si>
  <si>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</si>
  <si>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</si>
  <si>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</si>
  <si>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</si>
  <si>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</si>
  <si>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</si>
  <si>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</si>
  <si>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</si>
  <si>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</si>
  <si>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</si>
  <si>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</si>
  <si>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</si>
  <si>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</si>
  <si>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</si>
  <si>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</si>
  <si>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</si>
  <si>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</si>
  <si>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</si>
  <si>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</si>
  <si>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</si>
  <si>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</si>
  <si>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</si>
  <si>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</si>
  <si>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</si>
  <si>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</si>
  <si>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</si>
  <si>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</si>
  <si>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</si>
  <si>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</si>
  <si>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</si>
  <si>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</si>
  <si>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</si>
  <si>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</si>
  <si>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</si>
  <si>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</si>
  <si>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</si>
  <si>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</si>
  <si>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Podkladní a spojovací vrstva vnitřních omítaných ploch penetrace akrylát-silikonová nanášená ručně stěn</t>
  </si>
  <si>
    <t>m2</t>
  </si>
  <si>
    <t>CS ÚRS 2018 01</t>
  </si>
  <si>
    <t>4</t>
  </si>
  <si>
    <t>-661325761</t>
  </si>
  <si>
    <t>VV</t>
  </si>
  <si>
    <t>612135001</t>
  </si>
  <si>
    <t>Vyrovnání nerovností podkladu vnitřních omítaných ploch maltou, tloušťky do 10 mm vápenocementovou stěn</t>
  </si>
  <si>
    <t>-860030793</t>
  </si>
  <si>
    <t>3</t>
  </si>
  <si>
    <t>612321121</t>
  </si>
  <si>
    <t>Omítka vápenocementová vnitřních ploch nanášená ručně jednovrstvá, tloušťky do 10 mm hladká svislých konstrukcí stěn</t>
  </si>
  <si>
    <t>827500935</t>
  </si>
  <si>
    <t>5</t>
  </si>
  <si>
    <t>619991001</t>
  </si>
  <si>
    <t>Zakrytí vnitřních ploch před znečištěním včetně pozdějšího odkrytí podlah fólií přilepenou lepící páskou</t>
  </si>
  <si>
    <t>1598711264</t>
  </si>
  <si>
    <t>619991021</t>
  </si>
  <si>
    <t>Zakrytí vnitřních ploch před znečištěním včetně pozdějšího odkrytí rámů oken a dveří, keramických soklů oblepením malířskou páskou</t>
  </si>
  <si>
    <t>m</t>
  </si>
  <si>
    <t>741904295</t>
  </si>
  <si>
    <t>9</t>
  </si>
  <si>
    <t>Ostatní konstrukce a práce, bourání</t>
  </si>
  <si>
    <t>7</t>
  </si>
  <si>
    <t>949101112</t>
  </si>
  <si>
    <t>Lešení pomocné pracovní pro objekty pozemních staveb pro zatížení do 150 kg/m2, o výšce lešeňové podlahy přes 1,9 do 3,5 m</t>
  </si>
  <si>
    <t>104489690</t>
  </si>
  <si>
    <t>8</t>
  </si>
  <si>
    <t>952901114</t>
  </si>
  <si>
    <t>Vyčištění budov nebo objektů před předáním do užívání budov bytové nebo občanské výstavby, světlé výšky podlaží přes 4 m</t>
  </si>
  <si>
    <t>978013191</t>
  </si>
  <si>
    <t>Otlučení vápenných nebo vápenocementových omítek vnitřních ploch stěn s vyškrabáním spar, s očištěním zdiva, v rozsahu přes 50 do 100 %</t>
  </si>
  <si>
    <t>-1577817455</t>
  </si>
  <si>
    <t>Součet</t>
  </si>
  <si>
    <t>10</t>
  </si>
  <si>
    <t>9854411SC</t>
  </si>
  <si>
    <t>Kontrola zděných k-cí po otlučení omítek, zajištění trhlin helikální výztuží, kompletní provedení - rozsah viz stavebně konstrukční řešení</t>
  </si>
  <si>
    <t>-252208555</t>
  </si>
  <si>
    <t>11</t>
  </si>
  <si>
    <t>kpl</t>
  </si>
  <si>
    <t>12</t>
  </si>
  <si>
    <t>99902SC</t>
  </si>
  <si>
    <t>Zajištění navazujících prostor proti průniku prachu- dle schváleného návrhu dodavatele</t>
  </si>
  <si>
    <t>-1319526608</t>
  </si>
  <si>
    <t>997</t>
  </si>
  <si>
    <t>Přesun sutě</t>
  </si>
  <si>
    <t>13</t>
  </si>
  <si>
    <t>997013211</t>
  </si>
  <si>
    <t>Vnitrostaveništní doprava suti a vybouraných hmot vodorovně do 50 m svisle ručně (nošením po schodech) pro budovy a haly výšky do 6 m</t>
  </si>
  <si>
    <t>t</t>
  </si>
  <si>
    <t>2145234158</t>
  </si>
  <si>
    <t>14</t>
  </si>
  <si>
    <t>997013219</t>
  </si>
  <si>
    <t>Vnitrostaveništní doprava suti a vybouraných hmot vodorovně do 50 m Příplatek k cenám -3111 až -3217 za zvětšenou vodorovnou dopravu přes vymezenou dopravní vzdálenost za každých dalších i započatých 10 m</t>
  </si>
  <si>
    <t>997013501</t>
  </si>
  <si>
    <t>Odvoz suti a vybouraných hmot na skládku nebo meziskládku se složením, na vzdálenost do 1 km</t>
  </si>
  <si>
    <t>-2040034501</t>
  </si>
  <si>
    <t>16</t>
  </si>
  <si>
    <t>997013509</t>
  </si>
  <si>
    <t>Odvoz suti a vybouraných hmot na skládku nebo meziskládku se složením, na vzdálenost Příplatek k ceně za každý další i započatý 1 km přes 1 km</t>
  </si>
  <si>
    <t>-1923777184</t>
  </si>
  <si>
    <t>17</t>
  </si>
  <si>
    <t>997013831</t>
  </si>
  <si>
    <t>Poplatek za uložení stavebního odpadu na skládce (skládkovné) směsného stavebního a demoličního zatříděného do Katalogu odpadů pod kódem 170 904</t>
  </si>
  <si>
    <t>-325251540</t>
  </si>
  <si>
    <t>998</t>
  </si>
  <si>
    <t>Přesun hmot</t>
  </si>
  <si>
    <t>18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</si>
  <si>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</si>
  <si>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</si>
  <si>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-794634144</t>
  </si>
  <si>
    <t>19</t>
  </si>
  <si>
    <t>998018011</t>
  </si>
  <si>
    <t>Přesun hmot pro budovy občanské výstavby, bydlení, výrobu a služby ruční - bez užití mechanizace Příplatek k cenám za ruční zvětšený přesun přes vymezenou největší dopravní vzdálenost za každých dalších i započatých 100 m</t>
  </si>
  <si>
    <t>PSV</t>
  </si>
  <si>
    <t>Práce a dodávky PSV</t>
  </si>
  <si>
    <t>20</t>
  </si>
  <si>
    <t>22</t>
  </si>
  <si>
    <t>23</t>
  </si>
  <si>
    <t>24</t>
  </si>
  <si>
    <t>25</t>
  </si>
  <si>
    <t>26</t>
  </si>
  <si>
    <t>27</t>
  </si>
  <si>
    <t>762</t>
  </si>
  <si>
    <t>Konstrukce tesařské</t>
  </si>
  <si>
    <t>28</t>
  </si>
  <si>
    <t>762841812</t>
  </si>
  <si>
    <t>Demontáž podbíjení obkladů stropů a střech sklonu do 60° z hrubých prken tl. do 35 mm s omítkou</t>
  </si>
  <si>
    <t>-1753795686</t>
  </si>
  <si>
    <t>763</t>
  </si>
  <si>
    <t>Konstrukce suché výstavby</t>
  </si>
  <si>
    <t>29</t>
  </si>
  <si>
    <t>763131411</t>
  </si>
  <si>
    <t>Podhled ze sádrokartonových desek dvouvrstvá zavěšená spodní konstrukce z ocelových profilů CD, UD jednoduše opláštěná deskou standardní A, tl. 12,5 mm, bez TI</t>
  </si>
  <si>
    <t>1496023233</t>
  </si>
  <si>
    <t>30</t>
  </si>
  <si>
    <t>763131713</t>
  </si>
  <si>
    <t>Podhled ze sádrokartonových desek ostatní práce a konstrukce na podhledech ze sádrokartonových desek napojení na obvodové konstrukce profilem</t>
  </si>
  <si>
    <t>-1646107486</t>
  </si>
  <si>
    <t>31</t>
  </si>
  <si>
    <t>763131714</t>
  </si>
  <si>
    <t>Podhled ze sádrokartonových desek ostatní práce a konstrukce na podhledech ze sádrokartonových desek základní penetrační nátěr</t>
  </si>
  <si>
    <t>-373769481</t>
  </si>
  <si>
    <t>32</t>
  </si>
  <si>
    <t>763131752</t>
  </si>
  <si>
    <t>Podhled ze sádrokartonových desek ostatní práce a konstrukce na podhledech ze sádrokartonových desek montáž jedné vrstvy tepelné izolace</t>
  </si>
  <si>
    <t>458633419</t>
  </si>
  <si>
    <t>33</t>
  </si>
  <si>
    <t>M</t>
  </si>
  <si>
    <t>63150823</t>
  </si>
  <si>
    <t>pás tepelný pro všechny druhy nezatížených izolací λ=0,039 tl 50mm</t>
  </si>
  <si>
    <t>384002824</t>
  </si>
  <si>
    <t>34</t>
  </si>
  <si>
    <t>763131765</t>
  </si>
  <si>
    <t>Podhled ze sádrokartonových desek Příplatek k cenám za výšku zavěšení přes 0,5 do 1,0 m</t>
  </si>
  <si>
    <t>-881781921</t>
  </si>
  <si>
    <t>35</t>
  </si>
  <si>
    <t>998763301</t>
  </si>
  <si>
    <t>Přesun hmot pro konstrukce montované z desek sádrokartonových, sádrovláknitých, cementovláknitých nebo cementových stanovený z hmotnosti přesunovaného materiálu vodorovná dopravní vzdálenost do 50 m v objektech výšky do 6 m</t>
  </si>
  <si>
    <t>288680210</t>
  </si>
  <si>
    <t>36</t>
  </si>
  <si>
    <t>998763381</t>
  </si>
  <si>
    <t>Přesun hmot pro konstrukce montované z desek sádrokartonových, sádrovláknitých, cementovláknitých nebo cementových Příplatek k cenám za přesun prováděný bez použití mechanizace pro jakoukoliv výšku objektu</t>
  </si>
  <si>
    <t>37</t>
  </si>
  <si>
    <t>998763391</t>
  </si>
  <si>
    <t>Přesun hmot pro konstrukce montované z desek sádrokartonových, sádrovláknitých, cementovláknitých nebo cementových Příplatek k cenám za zvětšený přesun přes vymezenou dopravní vzdálenost do 100 m</t>
  </si>
  <si>
    <t>766</t>
  </si>
  <si>
    <t>Konstrukce truhlářské</t>
  </si>
  <si>
    <t>38</t>
  </si>
  <si>
    <t>7666619AP</t>
  </si>
  <si>
    <t xml:space="preserve">Repase stávajících dveřních křídel </t>
  </si>
  <si>
    <t>ks</t>
  </si>
  <si>
    <t>39</t>
  </si>
  <si>
    <t>766691914</t>
  </si>
  <si>
    <t>Ostatní práce vyvěšení nebo zavěšení křídel s případným uložením a opětovným zavěšením po provedení stavebních změn dřevěných dveřních, plochy do 2 m2</t>
  </si>
  <si>
    <t>kus</t>
  </si>
  <si>
    <t>1157668771</t>
  </si>
  <si>
    <t>40</t>
  </si>
  <si>
    <t>998766101</t>
  </si>
  <si>
    <t>Přesun hmot pro konstrukce truhlářské stanovený z hmotnosti přesunovaného materiálu vodorovná dopravní vzdálenost do 50 m v objektech výšky do 6 m</t>
  </si>
  <si>
    <t>1438366807</t>
  </si>
  <si>
    <t>998766181</t>
  </si>
  <si>
    <t>Přesun hmot pro konstrukce truhlářské stanovený z hmotnosti přesunovaného materiálu Příplatek k ceně za přesun prováděný bez použití mechanizace pro jakoukoliv výšku objektu</t>
  </si>
  <si>
    <t>42</t>
  </si>
  <si>
    <t>998766192</t>
  </si>
  <si>
    <t>Přesun hmot pro konstrukce truhlářské stanovený z hmotnosti přesunovaného materiálu Příplatek k ceně za zvětšený přesun přes vymezenou největší dopravní vzdálenost do 100 m</t>
  </si>
  <si>
    <t>43</t>
  </si>
  <si>
    <t>44</t>
  </si>
  <si>
    <t>45</t>
  </si>
  <si>
    <t>46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</si>
  <si>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</si>
  <si>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</si>
  <si>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</si>
  <si>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</si>
  <si>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>-831025125</t>
  </si>
  <si>
    <t>"zárubně" (0,9+2*2,17)*(0,1+2*0,05)*2</t>
  </si>
  <si>
    <t>783301311</t>
  </si>
  <si>
    <t>Příprava podkladu zámečnických konstrukcí před provedením nátěru odmaštění odmašťovačem vodou ředitelným</t>
  </si>
  <si>
    <t>742123667</t>
  </si>
  <si>
    <t>783314203</t>
  </si>
  <si>
    <t>Základní antikorozní nátěr zámečnických konstrukcí jednonásobný syntetický samozákladující</t>
  </si>
  <si>
    <t>325985850</t>
  </si>
  <si>
    <t>783317105</t>
  </si>
  <si>
    <t>Krycí nátěr (email) zámečnických konstrukcí jednonásobný syntetický samozákladující</t>
  </si>
  <si>
    <t>-986507298</t>
  </si>
  <si>
    <t>784</t>
  </si>
  <si>
    <t>Dokončovací práce - malby a tapety</t>
  </si>
  <si>
    <t>784181123</t>
  </si>
  <si>
    <t>Penetrace podkladu jednonásobná hloubková v místnostech výšky přes 3,80 do 5,00 m</t>
  </si>
  <si>
    <t>-565710275</t>
  </si>
  <si>
    <t>64</t>
  </si>
  <si>
    <t>784191003</t>
  </si>
  <si>
    <t>Čištění vnitřních ploch hrubý úklid po provedení malířských prací omytím oken dvojitých nebo zdvojených</t>
  </si>
  <si>
    <t>-1288887127</t>
  </si>
  <si>
    <t>784191007</t>
  </si>
  <si>
    <t>Čištění vnitřních ploch hrubý úklid po provedení malířských prací omytím podlah</t>
  </si>
  <si>
    <t>990111364</t>
  </si>
  <si>
    <t>784211113</t>
  </si>
  <si>
    <t>Malby z malířských směsí otěruvzdorných za mokra dvojnásobné, bílé za mokra otěruvzdorné velmi dobře v místnostech výšky přes 3,80 do 5,00 m</t>
  </si>
  <si>
    <t>1276115055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</si>
  <si>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</si>
  <si>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</si>
  <si>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</si>
  <si>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</si>
  <si>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</si>
  <si>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</si>
  <si>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</si>
  <si>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-970617850</t>
  </si>
  <si>
    <t>"zřízení, údržba a likvidace GZS" 1</t>
  </si>
  <si>
    <t>VRN4</t>
  </si>
  <si>
    <t>Inženýrská činnost</t>
  </si>
  <si>
    <t>040001000</t>
  </si>
  <si>
    <t>1443201907</t>
  </si>
  <si>
    <t>-kontrola a vyhodnocení stavu obnažené nosné k-ce střechy vč.fotodokumentace</t>
  </si>
  <si>
    <t>-dozory a posudky</t>
  </si>
  <si>
    <t>-kompletační a koordinační činnost</t>
  </si>
  <si>
    <t>138,7</t>
  </si>
  <si>
    <t>33,94</t>
  </si>
  <si>
    <t>02 - SO 01 Sklad/kabinet</t>
  </si>
  <si>
    <t xml:space="preserve">    3 - Svislé a kompletní konstrukce</t>
  </si>
  <si>
    <t>Svislé a kompletní konstrukce</t>
  </si>
  <si>
    <t>349231811</t>
  </si>
  <si>
    <t>Přizdívka z cihel ostění s ozubem ve vybouraných otvorech, s vysekáním kapes pro zavázaní přes 80 do 150 mm</t>
  </si>
  <si>
    <t>-957813265</t>
  </si>
  <si>
    <t>"po vybourání luxferů" 2*1</t>
  </si>
  <si>
    <t>"předpoklad nerovností v ploše tl.1cm" stěny</t>
  </si>
  <si>
    <t>612325302</t>
  </si>
  <si>
    <t>Vápenocementová omítka ostění nebo nadpraží štuková</t>
  </si>
  <si>
    <t>-1112745186</t>
  </si>
  <si>
    <t>"kolem luxferů ze strany chodby" (2,65+1,6)*2*2*0,3</t>
  </si>
  <si>
    <t>"ochrana dlažby 1.02+1.05" 16,43+17,51</t>
  </si>
  <si>
    <t>"okna" (1,7+3)*2+1*4+"zárubně" 2*(2,17*2+0,9)+"soklík" (2,65+6,2)*2+(2,65+6,61)*2</t>
  </si>
  <si>
    <t>619995001</t>
  </si>
  <si>
    <t>Začištění omítek (s dodáním hmot) kolem oken, dveří, podlah, obkladů apod.</t>
  </si>
  <si>
    <t>1753118267</t>
  </si>
  <si>
    <t>"soklík keramický" (2,65+6,2)*2+(2,65+6,61)*2</t>
  </si>
  <si>
    <t>"kolem luxferů ze strany chodby" (2,65+1,6)*2*2</t>
  </si>
  <si>
    <t>-1722390808</t>
  </si>
  <si>
    <t>962081141</t>
  </si>
  <si>
    <t>Bourání zdiva příček nebo vybourání otvorů ze skleněných tvárnic, tl. do 150 mm</t>
  </si>
  <si>
    <t>-2131272227</t>
  </si>
  <si>
    <t>"stáv.luxfery" 2*4,25</t>
  </si>
  <si>
    <t>"1.02" 4,3*(2,65+6,2)*2-0,9*2,17-1-4,25</t>
  </si>
  <si>
    <t>"1.05" 4,3*(2,65+6,61)*2-0,9*2,17-1,3*2,8-4,25</t>
  </si>
  <si>
    <t>"1.02" 4,3*(2,65+6,2)*2</t>
  </si>
  <si>
    <t>"1.05" 4,3*(2,65+6,61)*2</t>
  </si>
  <si>
    <t>-996560863</t>
  </si>
  <si>
    <t>8,687*10 'Přepočtené koeficientem množství</t>
  </si>
  <si>
    <t>8,687*14 'Přepočtené koeficientem množství</t>
  </si>
  <si>
    <t>-1625026660</t>
  </si>
  <si>
    <t>"1.02" 16,43+"1.05" 17,51</t>
  </si>
  <si>
    <t>"1.02+1.05" (2,65+6,2)*2+(2,65+6,61)*2</t>
  </si>
  <si>
    <t>33,94*1,02 'Přepočtené koeficientem množství</t>
  </si>
  <si>
    <t>1232119593</t>
  </si>
  <si>
    <t>886433256</t>
  </si>
  <si>
    <t>766622212</t>
  </si>
  <si>
    <t>Montáž oken plastových plochy do 1 m2 včetně montáže rámu na polyuretanovou pěnu pevných do zdiva</t>
  </si>
  <si>
    <t>892349452</t>
  </si>
  <si>
    <t>"pozn.1" 4,25*2</t>
  </si>
  <si>
    <t>611440SC</t>
  </si>
  <si>
    <t>okno plastové pevně zasklené 265x160 cm, Uf=1,6</t>
  </si>
  <si>
    <t>1835619288</t>
  </si>
  <si>
    <t>281648042</t>
  </si>
  <si>
    <t>"T01+T02" 2</t>
  </si>
  <si>
    <t>"T01+02" 2*2</t>
  </si>
  <si>
    <t>-54998205</t>
  </si>
  <si>
    <t>-2114302386</t>
  </si>
  <si>
    <t>"1.02" 4*(2,65+6,2)*2-1,7*3+4-2,65*1,6+4</t>
  </si>
  <si>
    <t>"1.05" 4*(2,65+6,61)*2-2,65*1,6+4</t>
  </si>
  <si>
    <t>"strana z chodby po výměně luxferů" (4,3*2,65-1,6*2,65+4)*2</t>
  </si>
  <si>
    <t>1,7*3+1,2*1,2</t>
  </si>
  <si>
    <t>"viz penetrace" 165,61+strop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</si>
  <si>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</si>
  <si>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</si>
  <si>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</si>
  <si>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</si>
  <si>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</si>
  <si>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</si>
  <si>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</si>
  <si>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</si>
  <si>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</si>
  <si>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</si>
  <si>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</si>
  <si>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</si>
  <si>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</si>
  <si>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</si>
  <si>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</si>
  <si>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</si>
  <si>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</si>
  <si>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</si>
  <si>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</si>
  <si>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</si>
  <si>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</si>
  <si>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</si>
  <si>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</si>
  <si>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</si>
  <si>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</si>
  <si>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</si>
  <si>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</si>
  <si>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</si>
  <si>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</si>
  <si>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</si>
  <si>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</si>
  <si>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</si>
  <si>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</si>
  <si>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</si>
  <si>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</si>
  <si>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</si>
  <si>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</si>
  <si>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</si>
  <si>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</si>
  <si>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</si>
  <si>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</si>
  <si>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</si>
  <si>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</si>
  <si>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</si>
  <si>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</si>
  <si>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</si>
  <si>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</si>
  <si>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</si>
  <si>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</si>
  <si>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</si>
  <si>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</si>
  <si>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</si>
  <si>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</si>
  <si>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</si>
  <si>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</si>
  <si>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</si>
  <si>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</si>
  <si>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</si>
  <si>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</si>
  <si>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</si>
  <si>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</si>
  <si>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</si>
  <si>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</si>
  <si>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</si>
  <si>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</si>
  <si>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</si>
  <si>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</si>
  <si>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</si>
  <si>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</si>
  <si>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</si>
  <si>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</si>
  <si>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</si>
  <si>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</si>
  <si>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</si>
  <si>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</si>
  <si>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</si>
  <si>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</si>
  <si>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</si>
  <si>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</si>
  <si>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</si>
  <si>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</si>
  <si>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</si>
  <si>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</si>
  <si>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</si>
  <si>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</si>
  <si>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</si>
  <si>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</si>
  <si>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</si>
  <si>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</si>
  <si>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</si>
  <si>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</si>
  <si>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</si>
  <si>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</si>
  <si>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</si>
  <si>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</si>
  <si>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</si>
  <si>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</si>
  <si>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</si>
  <si>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</si>
  <si>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</si>
  <si>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</si>
  <si>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</si>
  <si>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</si>
  <si>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</si>
  <si>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</si>
  <si>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</si>
  <si>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</si>
  <si>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</si>
  <si>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</si>
  <si>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</si>
  <si>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</si>
  <si>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</si>
  <si>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</si>
  <si>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</si>
  <si>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</si>
  <si>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</si>
  <si>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</si>
  <si>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</si>
  <si>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</si>
  <si>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</si>
  <si>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</si>
  <si>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</si>
  <si>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</si>
  <si>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</si>
  <si>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</si>
  <si>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</si>
  <si>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</si>
  <si>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</si>
  <si>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</si>
  <si>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</si>
  <si>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</si>
  <si>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</si>
  <si>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</si>
  <si>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</si>
  <si>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</si>
  <si>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</si>
  <si>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</si>
  <si>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</si>
  <si>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</si>
  <si>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</si>
  <si>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</si>
  <si>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</si>
  <si>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</si>
  <si>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</si>
  <si>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</si>
  <si>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</si>
  <si>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</si>
  <si>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</si>
  <si>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</si>
  <si>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</si>
  <si>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</si>
  <si>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</si>
  <si>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</si>
  <si>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</si>
  <si>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</si>
  <si>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</si>
  <si>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</si>
  <si>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</si>
  <si>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</si>
  <si>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</si>
  <si>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</si>
  <si>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</si>
  <si>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</si>
  <si>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</si>
  <si>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</si>
  <si>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</si>
  <si>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</si>
  <si>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</si>
  <si>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</si>
  <si>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</si>
  <si>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</si>
  <si>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</si>
  <si>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</si>
  <si>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</si>
  <si>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</si>
  <si>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</si>
  <si>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</si>
  <si>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</si>
  <si>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</si>
  <si>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</si>
  <si>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</si>
  <si>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</si>
  <si>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</si>
  <si>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Práce a dodávky M</t>
  </si>
  <si>
    <t>21-M</t>
  </si>
  <si>
    <t>Elektromontáže</t>
  </si>
  <si>
    <t>Elektroinstalace - viz samostatný soupis</t>
  </si>
  <si>
    <t>-418516961</t>
  </si>
  <si>
    <t>M - Práce a dodávky M</t>
  </si>
  <si>
    <t xml:space="preserve">    21-M - Elektromontáže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</si>
</sst>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2" borderId="0" xfId="0" applyFill="1" applyProtection="1"/>
    <xf numFmtId="0" fontId="17" fillId="2" borderId="0" xfId="1" applyFont="1" applyFill="1" applyAlignment="1" applyProtection="1">
      <alignment vertical="center"/>
    </xf>
    <xf numFmtId="0" fontId="31" fillId="2" borderId="0" xfId="1" applyFill="1" applyProtection="1"/>
    <xf numFmtId="0" fontId="18" fillId="0" borderId="0" xfId="0" applyFont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24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1" xfId="0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0" fillId="0" borderId="13" xfId="0" applyNumberFormat="1" applyFont="1" applyBorder="1" applyAlignment="1"/>
    <xf numFmtId="166" fontId="20" fillId="0" borderId="14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5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6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23" fillId="0" borderId="25" xfId="0" applyFont="1" applyBorder="1" applyAlignment="1" applyProtection="1">
      <alignment horizontal="center" vertical="center"/>
      <protection locked="0"/>
    </xf>
    <xf numFmtId="49" fontId="23" fillId="0" borderId="25" xfId="0" applyNumberFormat="1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167" fontId="23" fillId="0" borderId="25" xfId="0" applyNumberFormat="1" applyFont="1" applyBorder="1" applyAlignment="1" applyProtection="1">
      <alignment vertical="center"/>
      <protection locked="0"/>
    </xf>
    <xf numFmtId="4" fontId="23" fillId="0" borderId="25" xfId="0" applyNumberFormat="1" applyFont="1" applyBorder="1" applyAlignment="1" applyProtection="1">
      <alignment vertical="center"/>
      <protection locked="0"/>
    </xf>
    <xf numFmtId="0" fontId="23" fillId="0" borderId="5" xfId="0" applyFont="1" applyBorder="1" applyAlignment="1">
      <alignment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24" fillId="0" borderId="26" xfId="0" applyFont="1" applyBorder="1" applyAlignment="1" applyProtection="1">
      <alignment vertical="center" wrapText="1"/>
      <protection locked="0"/>
    </xf>
    <xf numFmtId="0" fontId="24" fillId="0" borderId="27" xfId="0" applyFont="1" applyBorder="1" applyAlignment="1" applyProtection="1">
      <alignment vertical="center" wrapText="1"/>
      <protection locked="0"/>
    </xf>
    <xf numFmtId="0" fontId="24" fillId="0" borderId="28" xfId="0" applyFont="1" applyBorder="1" applyAlignment="1" applyProtection="1">
      <alignment vertical="center" wrapText="1"/>
      <protection locked="0"/>
    </xf>
    <xf numFmtId="0" fontId="24" fillId="0" borderId="29" xfId="0" applyFont="1" applyBorder="1" applyAlignment="1" applyProtection="1">
      <alignment horizontal="center" vertical="center" wrapText="1"/>
      <protection locked="0"/>
    </xf>
    <xf numFmtId="0" fontId="24" fillId="0" borderId="30" xfId="0" applyFont="1" applyBorder="1" applyAlignment="1" applyProtection="1">
      <alignment horizontal="center" vertical="center" wrapText="1"/>
      <protection locked="0"/>
    </xf>
    <xf numFmtId="0" fontId="24" fillId="0" borderId="29" xfId="0" applyFont="1" applyBorder="1" applyAlignment="1" applyProtection="1">
      <alignment vertical="center" wrapText="1"/>
      <protection locked="0"/>
    </xf>
    <xf numFmtId="0" fontId="24" fillId="0" borderId="30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0" fontId="27" fillId="0" borderId="29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left" vertical="center"/>
      <protection locked="0"/>
    </xf>
    <xf numFmtId="49" fontId="27" fillId="0" borderId="1" xfId="0" applyNumberFormat="1" applyFont="1" applyBorder="1" applyAlignment="1" applyProtection="1">
      <alignment vertical="center" wrapText="1"/>
      <protection locked="0"/>
    </xf>
    <xf numFmtId="0" fontId="24" fillId="0" borderId="32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4" fillId="0" borderId="33" xfId="0" applyFont="1" applyBorder="1" applyAlignment="1" applyProtection="1">
      <alignment vertical="center" wrapText="1"/>
      <protection locked="0"/>
    </xf>
    <xf numFmtId="0" fontId="24" fillId="0" borderId="1" xfId="0" applyFont="1" applyBorder="1" applyAlignment="1" applyProtection="1">
      <alignment vertical="top"/>
      <protection locked="0"/>
    </xf>
    <xf numFmtId="0" fontId="24" fillId="0" borderId="0" xfId="0" applyFont="1" applyAlignment="1" applyProtection="1">
      <alignment vertical="top"/>
      <protection locked="0"/>
    </xf>
    <xf numFmtId="0" fontId="24" fillId="0" borderId="26" xfId="0" applyFont="1" applyBorder="1" applyAlignment="1" applyProtection="1">
      <alignment horizontal="left" vertical="center"/>
      <protection locked="0"/>
    </xf>
    <xf numFmtId="0" fontId="24" fillId="0" borderId="27" xfId="0" applyFont="1" applyBorder="1" applyAlignment="1" applyProtection="1">
      <alignment horizontal="left" vertical="center"/>
      <protection locked="0"/>
    </xf>
    <xf numFmtId="0" fontId="24" fillId="0" borderId="28" xfId="0" applyFont="1" applyBorder="1" applyAlignment="1" applyProtection="1">
      <alignment horizontal="left" vertical="center"/>
      <protection locked="0"/>
    </xf>
    <xf numFmtId="0" fontId="24" fillId="0" borderId="29" xfId="0" applyFont="1" applyBorder="1" applyAlignment="1" applyProtection="1">
      <alignment horizontal="left" vertical="center"/>
      <protection locked="0"/>
    </xf>
    <xf numFmtId="0" fontId="24" fillId="0" borderId="30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26" fillId="0" borderId="31" xfId="0" applyFont="1" applyBorder="1" applyAlignment="1" applyProtection="1">
      <alignment horizontal="left" vertical="center"/>
      <protection locked="0"/>
    </xf>
    <xf numFmtId="0" fontId="26" fillId="0" borderId="31" xfId="0" applyFont="1" applyBorder="1" applyAlignment="1" applyProtection="1">
      <alignment horizontal="center" vertical="center"/>
      <protection locked="0"/>
    </xf>
    <xf numFmtId="0" fontId="29" fillId="0" borderId="31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7" fillId="0" borderId="29" xfId="0" applyFont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4" fillId="0" borderId="32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0" fontId="27" fillId="0" borderId="31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left" vertical="center" wrapText="1"/>
      <protection locked="0"/>
    </xf>
    <xf numFmtId="0" fontId="24" fillId="0" borderId="27" xfId="0" applyFont="1" applyBorder="1" applyAlignment="1" applyProtection="1">
      <alignment horizontal="left" vertical="center" wrapText="1"/>
      <protection locked="0"/>
    </xf>
    <xf numFmtId="0" fontId="24" fillId="0" borderId="28" xfId="0" applyFont="1" applyBorder="1" applyAlignment="1" applyProtection="1">
      <alignment horizontal="left" vertical="center" wrapText="1"/>
      <protection locked="0"/>
    </xf>
    <xf numFmtId="0" fontId="24" fillId="0" borderId="29" xfId="0" applyFont="1" applyBorder="1" applyAlignment="1" applyProtection="1">
      <alignment horizontal="left" vertical="center" wrapText="1"/>
      <protection locked="0"/>
    </xf>
    <xf numFmtId="0" fontId="24" fillId="0" borderId="30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 wrapText="1"/>
      <protection locked="0"/>
    </xf>
    <xf numFmtId="0" fontId="27" fillId="0" borderId="29" xfId="0" applyFont="1" applyBorder="1" applyAlignment="1" applyProtection="1">
      <alignment horizontal="left" vertical="center" wrapText="1"/>
      <protection locked="0"/>
    </xf>
    <xf numFmtId="0" fontId="27" fillId="0" borderId="30" xfId="0" applyFont="1" applyBorder="1" applyAlignment="1" applyProtection="1">
      <alignment horizontal="left" vertical="center" wrapText="1"/>
      <protection locked="0"/>
    </xf>
    <xf numFmtId="0" fontId="27" fillId="0" borderId="30" xfId="0" applyFont="1" applyBorder="1" applyAlignment="1" applyProtection="1">
      <alignment horizontal="left" vertical="center"/>
      <protection locked="0"/>
    </xf>
    <xf numFmtId="0" fontId="27" fillId="0" borderId="32" xfId="0" applyFont="1" applyBorder="1" applyAlignment="1" applyProtection="1">
      <alignment horizontal="left" vertical="center" wrapText="1"/>
      <protection locked="0"/>
    </xf>
    <xf numFmtId="0" fontId="27" fillId="0" borderId="31" xfId="0" applyFont="1" applyBorder="1" applyAlignment="1" applyProtection="1">
      <alignment horizontal="left" vertical="center" wrapText="1"/>
      <protection locked="0"/>
    </xf>
    <xf numFmtId="0" fontId="27" fillId="0" borderId="33" xfId="0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left" vertical="top"/>
      <protection locked="0"/>
    </xf>
    <xf numFmtId="0" fontId="27" fillId="0" borderId="1" xfId="0" applyFont="1" applyBorder="1" applyAlignment="1" applyProtection="1">
      <alignment horizontal="center" vertical="top"/>
      <protection locked="0"/>
    </xf>
    <xf numFmtId="0" fontId="27" fillId="0" borderId="32" xfId="0" applyFont="1" applyBorder="1" applyAlignment="1" applyProtection="1">
      <alignment horizontal="left" vertical="center"/>
      <protection locked="0"/>
    </xf>
    <xf numFmtId="0" fontId="27" fillId="0" borderId="33" xfId="0" applyFont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29" fillId="0" borderId="31" xfId="0" applyFont="1" applyBorder="1" applyAlignment="1" applyProtection="1">
      <alignment vertical="center"/>
      <protection locked="0"/>
    </xf>
    <xf numFmtId="0" fontId="26" fillId="0" borderId="3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27" fillId="0" borderId="1" xfId="0" applyNumberFormat="1" applyFont="1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vertical="top"/>
      <protection locked="0"/>
    </xf>
    <xf numFmtId="0" fontId="26" fillId="0" borderId="31" xfId="0" applyFont="1" applyBorder="1" applyAlignment="1" applyProtection="1">
      <alignment horizontal="left"/>
      <protection locked="0"/>
    </xf>
    <xf numFmtId="0" fontId="29" fillId="0" borderId="31" xfId="0" applyFont="1" applyBorder="1" applyAlignment="1" applyProtection="1">
      <protection locked="0"/>
    </xf>
    <xf numFmtId="0" fontId="24" fillId="0" borderId="29" xfId="0" applyFont="1" applyBorder="1" applyAlignment="1" applyProtection="1">
      <alignment vertical="top"/>
      <protection locked="0"/>
    </xf>
    <xf numFmtId="0" fontId="24" fillId="0" borderId="30" xfId="0" applyFont="1" applyBorder="1" applyAlignment="1" applyProtection="1">
      <alignment vertical="top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left" vertical="top"/>
      <protection locked="0"/>
    </xf>
    <xf numFmtId="0" fontId="24" fillId="0" borderId="32" xfId="0" applyFont="1" applyBorder="1" applyAlignment="1" applyProtection="1">
      <alignment vertical="top"/>
      <protection locked="0"/>
    </xf>
    <xf numFmtId="0" fontId="24" fillId="0" borderId="31" xfId="0" applyFont="1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vertical="top"/>
      <protection locked="0"/>
    </xf>
    <xf numFmtId="0" fontId="6" fillId="0" borderId="1" xfId="0" applyFont="1" applyBorder="1" applyAlignment="1"/>
    <xf numFmtId="166" fontId="6" fillId="0" borderId="1" xfId="0" applyNumberFormat="1" applyFont="1" applyBorder="1" applyAlignment="1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0" fillId="5" borderId="25" xfId="0" applyNumberFormat="1" applyFont="1" applyFill="1" applyBorder="1" applyAlignment="1" applyProtection="1">
      <alignment vertical="center"/>
      <protection locked="0"/>
    </xf>
    <xf numFmtId="0" fontId="7" fillId="5" borderId="0" xfId="0" applyFont="1" applyFill="1" applyAlignment="1">
      <alignment vertical="center"/>
    </xf>
    <xf numFmtId="0" fontId="6" fillId="5" borderId="0" xfId="0" applyFont="1" applyFill="1" applyAlignment="1"/>
    <xf numFmtId="0" fontId="8" fillId="5" borderId="0" xfId="0" applyFont="1" applyFill="1" applyAlignment="1">
      <alignment vertical="center"/>
    </xf>
    <xf numFmtId="4" fontId="23" fillId="5" borderId="25" xfId="0" applyNumberFormat="1" applyFont="1" applyFill="1" applyBorder="1" applyAlignment="1" applyProtection="1">
      <alignment vertical="center"/>
      <protection locked="0"/>
    </xf>
    <xf numFmtId="0" fontId="9" fillId="5" borderId="0" xfId="0" applyFont="1" applyFill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2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horizontal="left" vertical="top"/>
      <protection locked="0"/>
    </xf>
    <xf numFmtId="0" fontId="27" fillId="0" borderId="1" xfId="0" applyFont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49" fontId="27" fillId="0" borderId="1" xfId="0" applyNumberFormat="1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6" fillId="0" borderId="31" xfId="0" applyFont="1" applyBorder="1" applyAlignment="1" applyProtection="1">
      <alignment horizontal="left"/>
      <protection locked="0"/>
    </xf>
    <xf numFmtId="0" fontId="26" fillId="0" borderId="31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tabSelected="1" zoomScaleNormal="100" workbookViewId="0">
      <pane ySplit="1" topLeftCell="A2" activePane="bottomLeft" state="frozen"/>
      <selection pane="bottomLeft" activeCell="J205" sqref="J20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22.33203125" hidden="1" customWidth="1"/>
    <col min="64" max="64" width="16.33203125" hidden="1" customWidth="1"/>
    <col min="65" max="65" width="11.5" hidden="1" customWidth="1"/>
  </cols>
  <sheetData>
    <row r="1" spans="1:70" ht="21.75" customHeight="1" x14ac:dyDescent="0.3">
      <c r="A1" s="45"/>
      <c r="B1" s="11"/>
      <c r="C1" s="11"/>
      <c r="D1" s="12" t="s">
        <v>0</v>
      </c>
      <c r="E1" s="11"/>
      <c r="F1" s="46" t="s">
        <v>45</v>
      </c>
      <c r="G1" s="246" t="s">
        <v>46</v>
      </c>
      <c r="H1" s="246"/>
      <c r="I1" s="11"/>
      <c r="J1" s="46" t="s">
        <v>47</v>
      </c>
      <c r="K1" s="12" t="s">
        <v>48</v>
      </c>
      <c r="L1" s="46" t="s">
        <v>49</v>
      </c>
      <c r="M1" s="46"/>
      <c r="N1" s="46"/>
      <c r="O1" s="46"/>
      <c r="P1" s="46"/>
      <c r="Q1" s="46"/>
      <c r="R1" s="46"/>
      <c r="S1" s="46"/>
      <c r="T1" s="46"/>
      <c r="U1" s="47"/>
      <c r="V1" s="47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39" t="s">
        <v>3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44</v>
      </c>
      <c r="AZ2" s="48" t="s">
        <v>50</v>
      </c>
      <c r="BA2" s="48" t="s">
        <v>1</v>
      </c>
      <c r="BB2" s="48" t="s">
        <v>1</v>
      </c>
      <c r="BC2" s="48" t="s">
        <v>292</v>
      </c>
      <c r="BD2" s="48" t="s">
        <v>43</v>
      </c>
    </row>
    <row r="3" spans="1:70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43</v>
      </c>
      <c r="AZ3" s="48" t="s">
        <v>52</v>
      </c>
      <c r="BA3" s="48" t="s">
        <v>1</v>
      </c>
      <c r="BB3" s="48" t="s">
        <v>1</v>
      </c>
      <c r="BC3" s="48" t="s">
        <v>293</v>
      </c>
      <c r="BD3" s="48" t="s">
        <v>43</v>
      </c>
    </row>
    <row r="4" spans="1:70" ht="36.950000000000003" customHeight="1" x14ac:dyDescent="0.3">
      <c r="B4" s="18"/>
      <c r="C4" s="19"/>
      <c r="D4" s="20" t="s">
        <v>51</v>
      </c>
      <c r="E4" s="19"/>
      <c r="F4" s="19"/>
      <c r="G4" s="19"/>
      <c r="H4" s="19"/>
      <c r="I4" s="19"/>
      <c r="J4" s="19"/>
      <c r="K4" s="21"/>
      <c r="M4" s="22" t="s">
        <v>6</v>
      </c>
      <c r="AT4" s="14" t="s">
        <v>2</v>
      </c>
      <c r="AZ4" s="48" t="s">
        <v>53</v>
      </c>
      <c r="BA4" s="48" t="s">
        <v>1</v>
      </c>
      <c r="BB4" s="48" t="s">
        <v>1</v>
      </c>
      <c r="BC4" s="48" t="s">
        <v>54</v>
      </c>
      <c r="BD4" s="48" t="s">
        <v>43</v>
      </c>
    </row>
    <row r="5" spans="1:70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21"/>
    </row>
    <row r="6" spans="1:70" ht="15" x14ac:dyDescent="0.3">
      <c r="B6" s="18"/>
      <c r="C6" s="19"/>
      <c r="D6" s="24" t="s">
        <v>7</v>
      </c>
      <c r="E6" s="19"/>
      <c r="F6" s="19"/>
      <c r="G6" s="19"/>
      <c r="H6" s="19"/>
      <c r="I6" s="19"/>
      <c r="J6" s="19"/>
      <c r="K6" s="21"/>
    </row>
    <row r="7" spans="1:70" ht="16.5" customHeight="1" x14ac:dyDescent="0.3">
      <c r="B7" s="18"/>
      <c r="C7" s="19"/>
      <c r="D7" s="19"/>
      <c r="E7" s="247" t="e">
        <f>#REF!</f>
        <v>#REF!</v>
      </c>
      <c r="F7" s="248"/>
      <c r="G7" s="248"/>
      <c r="H7" s="248"/>
      <c r="I7" s="19"/>
      <c r="J7" s="19"/>
      <c r="K7" s="21"/>
    </row>
    <row r="8" spans="1:70" s="1" customFormat="1" ht="15" x14ac:dyDescent="0.3">
      <c r="B8" s="25"/>
      <c r="C8" s="26"/>
      <c r="D8" s="24" t="s">
        <v>55</v>
      </c>
      <c r="E8" s="26"/>
      <c r="F8" s="26"/>
      <c r="G8" s="26"/>
      <c r="H8" s="26"/>
      <c r="I8" s="26"/>
      <c r="J8" s="26"/>
      <c r="K8" s="27"/>
    </row>
    <row r="9" spans="1:70" s="1" customFormat="1" ht="36.950000000000003" customHeight="1" x14ac:dyDescent="0.3">
      <c r="B9" s="25"/>
      <c r="C9" s="26"/>
      <c r="D9" s="26"/>
      <c r="E9" s="249" t="s">
        <v>294</v>
      </c>
      <c r="F9" s="250"/>
      <c r="G9" s="250"/>
      <c r="H9" s="250"/>
      <c r="I9" s="26"/>
      <c r="J9" s="26"/>
      <c r="K9" s="27"/>
    </row>
    <row r="10" spans="1:70" s="1" customForma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7"/>
    </row>
    <row r="11" spans="1:70" s="1" customFormat="1" ht="14.45" customHeight="1" x14ac:dyDescent="0.3">
      <c r="B11" s="25"/>
      <c r="C11" s="26"/>
      <c r="D11" s="24" t="s">
        <v>8</v>
      </c>
      <c r="E11" s="26"/>
      <c r="F11" s="23" t="s">
        <v>9</v>
      </c>
      <c r="G11" s="26"/>
      <c r="H11" s="26"/>
      <c r="I11" s="24" t="s">
        <v>10</v>
      </c>
      <c r="J11" s="23" t="s">
        <v>1</v>
      </c>
      <c r="K11" s="27"/>
    </row>
    <row r="12" spans="1:70" s="1" customFormat="1" ht="14.45" customHeight="1" x14ac:dyDescent="0.3">
      <c r="B12" s="25"/>
      <c r="C12" s="26"/>
      <c r="D12" s="24" t="s">
        <v>12</v>
      </c>
      <c r="E12" s="26"/>
      <c r="F12" s="23" t="s">
        <v>13</v>
      </c>
      <c r="G12" s="26"/>
      <c r="H12" s="26"/>
      <c r="I12" s="24" t="s">
        <v>14</v>
      </c>
      <c r="J12" s="49" t="e">
        <f>#REF!</f>
        <v>#REF!</v>
      </c>
      <c r="K12" s="27"/>
    </row>
    <row r="13" spans="1:70" s="1" customFormat="1" ht="10.9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7"/>
    </row>
    <row r="14" spans="1:70" s="1" customFormat="1" ht="14.45" customHeight="1" x14ac:dyDescent="0.3">
      <c r="B14" s="25"/>
      <c r="C14" s="26"/>
      <c r="D14" s="24" t="s">
        <v>16</v>
      </c>
      <c r="E14" s="26"/>
      <c r="F14" s="26"/>
      <c r="G14" s="26"/>
      <c r="H14" s="26"/>
      <c r="I14" s="24" t="s">
        <v>17</v>
      </c>
      <c r="J14" s="23" t="s">
        <v>1</v>
      </c>
      <c r="K14" s="27"/>
    </row>
    <row r="15" spans="1:70" s="1" customFormat="1" ht="18" customHeight="1" x14ac:dyDescent="0.3">
      <c r="B15" s="25"/>
      <c r="C15" s="26"/>
      <c r="D15" s="26"/>
      <c r="E15" s="23" t="s">
        <v>18</v>
      </c>
      <c r="F15" s="26"/>
      <c r="G15" s="26"/>
      <c r="H15" s="26"/>
      <c r="I15" s="24" t="s">
        <v>19</v>
      </c>
      <c r="J15" s="23" t="s">
        <v>1</v>
      </c>
      <c r="K15" s="27"/>
    </row>
    <row r="16" spans="1:70" s="1" customFormat="1" ht="6.95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7"/>
    </row>
    <row r="17" spans="2:11" s="1" customFormat="1" ht="14.45" customHeight="1" x14ac:dyDescent="0.3">
      <c r="B17" s="25"/>
      <c r="C17" s="26"/>
      <c r="D17" s="24" t="s">
        <v>20</v>
      </c>
      <c r="E17" s="26"/>
      <c r="F17" s="26"/>
      <c r="G17" s="26"/>
      <c r="H17" s="26"/>
      <c r="I17" s="24" t="s">
        <v>17</v>
      </c>
      <c r="J17" s="23" t="e">
        <f>IF(#REF!="Vyplň údaj","",IF(#REF!="","",#REF!))</f>
        <v>#REF!</v>
      </c>
      <c r="K17" s="27"/>
    </row>
    <row r="18" spans="2:11" s="1" customFormat="1" ht="18" customHeight="1" x14ac:dyDescent="0.3">
      <c r="B18" s="25"/>
      <c r="C18" s="26"/>
      <c r="D18" s="26"/>
      <c r="E18" s="23" t="e">
        <f>IF(#REF!="Vyplň údaj","",IF(#REF!="","",#REF!))</f>
        <v>#REF!</v>
      </c>
      <c r="F18" s="26"/>
      <c r="G18" s="26"/>
      <c r="H18" s="26"/>
      <c r="I18" s="24" t="s">
        <v>19</v>
      </c>
      <c r="J18" s="23" t="e">
        <f>IF(#REF!="Vyplň údaj","",IF(#REF!="","",#REF!))</f>
        <v>#REF!</v>
      </c>
      <c r="K18" s="27"/>
    </row>
    <row r="19" spans="2:11" s="1" customFormat="1" ht="6.95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7"/>
    </row>
    <row r="20" spans="2:11" s="1" customFormat="1" ht="14.45" customHeight="1" x14ac:dyDescent="0.3">
      <c r="B20" s="25"/>
      <c r="C20" s="26"/>
      <c r="D20" s="24" t="s">
        <v>21</v>
      </c>
      <c r="E20" s="26"/>
      <c r="F20" s="26"/>
      <c r="G20" s="26"/>
      <c r="H20" s="26"/>
      <c r="I20" s="24" t="s">
        <v>17</v>
      </c>
      <c r="J20" s="23" t="s">
        <v>1</v>
      </c>
      <c r="K20" s="27"/>
    </row>
    <row r="21" spans="2:11" s="1" customFormat="1" ht="18" customHeight="1" x14ac:dyDescent="0.3">
      <c r="B21" s="25"/>
      <c r="C21" s="26"/>
      <c r="D21" s="26"/>
      <c r="E21" s="23" t="s">
        <v>22</v>
      </c>
      <c r="F21" s="26"/>
      <c r="G21" s="26"/>
      <c r="H21" s="26"/>
      <c r="I21" s="24" t="s">
        <v>19</v>
      </c>
      <c r="J21" s="23" t="s">
        <v>1</v>
      </c>
      <c r="K21" s="27"/>
    </row>
    <row r="22" spans="2:11" s="1" customFormat="1" ht="6.95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7"/>
    </row>
    <row r="23" spans="2:11" s="1" customFormat="1" ht="14.45" customHeight="1" x14ac:dyDescent="0.3">
      <c r="B23" s="25"/>
      <c r="C23" s="26"/>
      <c r="D23" s="24" t="s">
        <v>24</v>
      </c>
      <c r="E23" s="26"/>
      <c r="F23" s="26"/>
      <c r="G23" s="26"/>
      <c r="H23" s="26"/>
      <c r="I23" s="26"/>
      <c r="J23" s="26"/>
      <c r="K23" s="27"/>
    </row>
    <row r="24" spans="2:11" s="2" customFormat="1" ht="16.5" customHeight="1" x14ac:dyDescent="0.3">
      <c r="B24" s="50"/>
      <c r="C24" s="51"/>
      <c r="D24" s="51"/>
      <c r="E24" s="238" t="s">
        <v>1</v>
      </c>
      <c r="F24" s="238"/>
      <c r="G24" s="238"/>
      <c r="H24" s="238"/>
      <c r="I24" s="51"/>
      <c r="J24" s="51"/>
      <c r="K24" s="52"/>
    </row>
    <row r="25" spans="2:11" s="1" customFormat="1" ht="6.95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7"/>
    </row>
    <row r="26" spans="2:11" s="1" customFormat="1" ht="6.95" customHeight="1" x14ac:dyDescent="0.3">
      <c r="B26" s="25"/>
      <c r="C26" s="26"/>
      <c r="D26" s="38"/>
      <c r="E26" s="38"/>
      <c r="F26" s="38"/>
      <c r="G26" s="38"/>
      <c r="H26" s="38"/>
      <c r="I26" s="38"/>
      <c r="J26" s="38"/>
      <c r="K26" s="53"/>
    </row>
    <row r="27" spans="2:11" s="1" customFormat="1" ht="25.35" customHeight="1" x14ac:dyDescent="0.3">
      <c r="B27" s="25"/>
      <c r="C27" s="26"/>
      <c r="D27" s="54" t="s">
        <v>25</v>
      </c>
      <c r="E27" s="26"/>
      <c r="F27" s="26"/>
      <c r="G27" s="26"/>
      <c r="H27" s="26"/>
      <c r="I27" s="26"/>
      <c r="J27" s="55">
        <f>ROUND(J93,0)</f>
        <v>0</v>
      </c>
      <c r="K27" s="27"/>
    </row>
    <row r="28" spans="2:11" s="1" customFormat="1" ht="6.95" customHeight="1" x14ac:dyDescent="0.3">
      <c r="B28" s="25"/>
      <c r="C28" s="26"/>
      <c r="D28" s="38"/>
      <c r="E28" s="38"/>
      <c r="F28" s="38"/>
      <c r="G28" s="38"/>
      <c r="H28" s="38"/>
      <c r="I28" s="38"/>
      <c r="J28" s="38"/>
      <c r="K28" s="53"/>
    </row>
    <row r="29" spans="2:11" s="1" customFormat="1" ht="14.45" customHeight="1" x14ac:dyDescent="0.3">
      <c r="B29" s="25"/>
      <c r="C29" s="26"/>
      <c r="D29" s="26"/>
      <c r="E29" s="26"/>
      <c r="F29" s="28" t="s">
        <v>27</v>
      </c>
      <c r="G29" s="26"/>
      <c r="H29" s="26"/>
      <c r="I29" s="28" t="s">
        <v>26</v>
      </c>
      <c r="J29" s="28" t="s">
        <v>28</v>
      </c>
      <c r="K29" s="27"/>
    </row>
    <row r="30" spans="2:11" s="1" customFormat="1" ht="14.45" customHeight="1" x14ac:dyDescent="0.3">
      <c r="B30" s="25"/>
      <c r="C30" s="26"/>
      <c r="D30" s="29" t="s">
        <v>29</v>
      </c>
      <c r="E30" s="29" t="s">
        <v>30</v>
      </c>
      <c r="F30" s="56">
        <f>ROUND(SUM(BE93:BE206), 0)</f>
        <v>0</v>
      </c>
      <c r="G30" s="26"/>
      <c r="H30" s="26"/>
      <c r="I30" s="57">
        <v>0.21</v>
      </c>
      <c r="J30" s="56">
        <f>ROUND(ROUND((SUM(BE93:BE206)), 0)*I30, 0)</f>
        <v>0</v>
      </c>
      <c r="K30" s="27"/>
    </row>
    <row r="31" spans="2:11" s="1" customFormat="1" ht="14.45" customHeight="1" x14ac:dyDescent="0.3">
      <c r="B31" s="25"/>
      <c r="C31" s="26"/>
      <c r="D31" s="26"/>
      <c r="E31" s="29" t="s">
        <v>31</v>
      </c>
      <c r="F31" s="56">
        <f>ROUND(SUM(BF93:BF206), 0)</f>
        <v>0</v>
      </c>
      <c r="G31" s="26"/>
      <c r="H31" s="26"/>
      <c r="I31" s="57">
        <v>0.15</v>
      </c>
      <c r="J31" s="56">
        <f>ROUND(ROUND((SUM(BF93:BF206)), 0)*I31, 0)</f>
        <v>0</v>
      </c>
      <c r="K31" s="27"/>
    </row>
    <row r="32" spans="2:11" s="1" customFormat="1" ht="14.45" hidden="1" customHeight="1" x14ac:dyDescent="0.3">
      <c r="B32" s="25"/>
      <c r="C32" s="26"/>
      <c r="D32" s="26"/>
      <c r="E32" s="29" t="s">
        <v>32</v>
      </c>
      <c r="F32" s="56">
        <f>ROUND(SUM(BG93:BG206), 0)</f>
        <v>0</v>
      </c>
      <c r="G32" s="26"/>
      <c r="H32" s="26"/>
      <c r="I32" s="57">
        <v>0.21</v>
      </c>
      <c r="J32" s="56">
        <v>0</v>
      </c>
      <c r="K32" s="27"/>
    </row>
    <row r="33" spans="2:11" s="1" customFormat="1" ht="14.45" hidden="1" customHeight="1" x14ac:dyDescent="0.3">
      <c r="B33" s="25"/>
      <c r="C33" s="26"/>
      <c r="D33" s="26"/>
      <c r="E33" s="29" t="s">
        <v>33</v>
      </c>
      <c r="F33" s="56">
        <f>ROUND(SUM(BH93:BH206), 0)</f>
        <v>0</v>
      </c>
      <c r="G33" s="26"/>
      <c r="H33" s="26"/>
      <c r="I33" s="57">
        <v>0.15</v>
      </c>
      <c r="J33" s="56">
        <v>0</v>
      </c>
      <c r="K33" s="27"/>
    </row>
    <row r="34" spans="2:11" s="1" customFormat="1" ht="14.45" hidden="1" customHeight="1" x14ac:dyDescent="0.3">
      <c r="B34" s="25"/>
      <c r="C34" s="26"/>
      <c r="D34" s="26"/>
      <c r="E34" s="29" t="s">
        <v>34</v>
      </c>
      <c r="F34" s="56">
        <f>ROUND(SUM(BI93:BI206), 0)</f>
        <v>0</v>
      </c>
      <c r="G34" s="26"/>
      <c r="H34" s="26"/>
      <c r="I34" s="57">
        <v>0</v>
      </c>
      <c r="J34" s="56">
        <v>0</v>
      </c>
      <c r="K34" s="27"/>
    </row>
    <row r="35" spans="2:11" s="1" customFormat="1" ht="6.95" customHeight="1" x14ac:dyDescent="0.3">
      <c r="B35" s="25"/>
      <c r="C35" s="26"/>
      <c r="D35" s="26"/>
      <c r="E35" s="26"/>
      <c r="F35" s="26"/>
      <c r="G35" s="26"/>
      <c r="H35" s="26"/>
      <c r="I35" s="26"/>
      <c r="J35" s="26"/>
      <c r="K35" s="27"/>
    </row>
    <row r="36" spans="2:11" s="1" customFormat="1" ht="25.35" customHeight="1" x14ac:dyDescent="0.3">
      <c r="B36" s="25"/>
      <c r="C36" s="58"/>
      <c r="D36" s="59" t="s">
        <v>35</v>
      </c>
      <c r="E36" s="39"/>
      <c r="F36" s="39"/>
      <c r="G36" s="60" t="s">
        <v>36</v>
      </c>
      <c r="H36" s="61" t="s">
        <v>37</v>
      </c>
      <c r="I36" s="39"/>
      <c r="J36" s="62">
        <f>SUM(J27:J34)</f>
        <v>0</v>
      </c>
      <c r="K36" s="63"/>
    </row>
    <row r="37" spans="2:11" s="1" customFormat="1" ht="14.4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2"/>
    </row>
    <row r="41" spans="2:11" s="1" customFormat="1" ht="6.95" customHeight="1" x14ac:dyDescent="0.3">
      <c r="B41" s="33"/>
      <c r="C41" s="34"/>
      <c r="D41" s="34"/>
      <c r="E41" s="34"/>
      <c r="F41" s="34"/>
      <c r="G41" s="34"/>
      <c r="H41" s="34"/>
      <c r="I41" s="34"/>
      <c r="J41" s="34"/>
      <c r="K41" s="64"/>
    </row>
    <row r="42" spans="2:11" s="1" customFormat="1" ht="36.950000000000003" customHeight="1" x14ac:dyDescent="0.3">
      <c r="B42" s="25"/>
      <c r="C42" s="20" t="s">
        <v>56</v>
      </c>
      <c r="D42" s="26"/>
      <c r="E42" s="26"/>
      <c r="F42" s="26"/>
      <c r="G42" s="26"/>
      <c r="H42" s="26"/>
      <c r="I42" s="26"/>
      <c r="J42" s="26"/>
      <c r="K42" s="27"/>
    </row>
    <row r="43" spans="2:11" s="1" customFormat="1" ht="6.95" customHeight="1" x14ac:dyDescent="0.3">
      <c r="B43" s="25"/>
      <c r="C43" s="26"/>
      <c r="D43" s="26"/>
      <c r="E43" s="26"/>
      <c r="F43" s="26"/>
      <c r="G43" s="26"/>
      <c r="H43" s="26"/>
      <c r="I43" s="26"/>
      <c r="J43" s="26"/>
      <c r="K43" s="27"/>
    </row>
    <row r="44" spans="2:11" s="1" customFormat="1" ht="14.45" customHeight="1" x14ac:dyDescent="0.3">
      <c r="B44" s="25"/>
      <c r="C44" s="24" t="s">
        <v>7</v>
      </c>
      <c r="D44" s="26"/>
      <c r="E44" s="26"/>
      <c r="F44" s="26"/>
      <c r="G44" s="26"/>
      <c r="H44" s="26"/>
      <c r="I44" s="26"/>
      <c r="J44" s="26"/>
      <c r="K44" s="27"/>
    </row>
    <row r="45" spans="2:11" s="1" customFormat="1" ht="16.5" customHeight="1" x14ac:dyDescent="0.3">
      <c r="B45" s="25"/>
      <c r="C45" s="26"/>
      <c r="D45" s="26"/>
      <c r="E45" s="247" t="e">
        <f>E7</f>
        <v>#REF!</v>
      </c>
      <c r="F45" s="248"/>
      <c r="G45" s="248"/>
      <c r="H45" s="248"/>
      <c r="I45" s="26"/>
      <c r="J45" s="26"/>
      <c r="K45" s="27"/>
    </row>
    <row r="46" spans="2:11" s="1" customFormat="1" ht="14.45" customHeight="1" x14ac:dyDescent="0.3">
      <c r="B46" s="25"/>
      <c r="C46" s="24" t="s">
        <v>55</v>
      </c>
      <c r="D46" s="26"/>
      <c r="E46" s="26"/>
      <c r="F46" s="26"/>
      <c r="G46" s="26"/>
      <c r="H46" s="26"/>
      <c r="I46" s="26"/>
      <c r="J46" s="26"/>
      <c r="K46" s="27"/>
    </row>
    <row r="47" spans="2:11" s="1" customFormat="1" ht="17.25" customHeight="1" x14ac:dyDescent="0.3">
      <c r="B47" s="25"/>
      <c r="C47" s="26"/>
      <c r="D47" s="26"/>
      <c r="E47" s="249" t="str">
        <f>E9</f>
        <v>02 - SO 01 Sklad/kabinet</v>
      </c>
      <c r="F47" s="250"/>
      <c r="G47" s="250"/>
      <c r="H47" s="250"/>
      <c r="I47" s="26"/>
      <c r="J47" s="26"/>
      <c r="K47" s="27"/>
    </row>
    <row r="48" spans="2:11" s="1" customFormat="1" ht="6.95" customHeight="1" x14ac:dyDescent="0.3">
      <c r="B48" s="25"/>
      <c r="C48" s="26"/>
      <c r="D48" s="26"/>
      <c r="E48" s="26"/>
      <c r="F48" s="26"/>
      <c r="G48" s="26"/>
      <c r="H48" s="26"/>
      <c r="I48" s="26"/>
      <c r="J48" s="26"/>
      <c r="K48" s="27"/>
    </row>
    <row r="49" spans="2:47" s="1" customFormat="1" ht="18" customHeight="1" x14ac:dyDescent="0.3">
      <c r="B49" s="25"/>
      <c r="C49" s="24" t="s">
        <v>12</v>
      </c>
      <c r="D49" s="26"/>
      <c r="E49" s="26"/>
      <c r="F49" s="23" t="str">
        <f>F12</f>
        <v>Křenová 21, parcela č 77</v>
      </c>
      <c r="G49" s="26"/>
      <c r="H49" s="26"/>
      <c r="I49" s="24" t="s">
        <v>14</v>
      </c>
      <c r="J49" s="49" t="e">
        <f>IF(J12="","",J12)</f>
        <v>#REF!</v>
      </c>
      <c r="K49" s="27"/>
    </row>
    <row r="50" spans="2:47" s="1" customFormat="1" ht="6.95" customHeight="1" x14ac:dyDescent="0.3">
      <c r="B50" s="25"/>
      <c r="C50" s="26"/>
      <c r="D50" s="26"/>
      <c r="E50" s="26"/>
      <c r="F50" s="26"/>
      <c r="G50" s="26"/>
      <c r="H50" s="26"/>
      <c r="I50" s="26"/>
      <c r="J50" s="26"/>
      <c r="K50" s="27"/>
    </row>
    <row r="51" spans="2:47" s="1" customFormat="1" ht="15" x14ac:dyDescent="0.3">
      <c r="B51" s="25"/>
      <c r="C51" s="24" t="s">
        <v>16</v>
      </c>
      <c r="D51" s="26"/>
      <c r="E51" s="26"/>
      <c r="F51" s="23" t="str">
        <f>E15</f>
        <v>Statutární město Brno - Odbor ŠSKM</v>
      </c>
      <c r="G51" s="26"/>
      <c r="H51" s="26"/>
      <c r="I51" s="24" t="s">
        <v>21</v>
      </c>
      <c r="J51" s="238" t="str">
        <f>E21</f>
        <v>A77, architektonický ateliér Brno, s.r.o.</v>
      </c>
      <c r="K51" s="27"/>
    </row>
    <row r="52" spans="2:47" s="1" customFormat="1" ht="14.45" customHeight="1" x14ac:dyDescent="0.3">
      <c r="B52" s="25"/>
      <c r="C52" s="24" t="s">
        <v>20</v>
      </c>
      <c r="D52" s="26"/>
      <c r="E52" s="26"/>
      <c r="F52" s="23" t="e">
        <f>IF(E18="","",E18)</f>
        <v>#REF!</v>
      </c>
      <c r="G52" s="26"/>
      <c r="H52" s="26"/>
      <c r="I52" s="26"/>
      <c r="J52" s="242"/>
      <c r="K52" s="27"/>
    </row>
    <row r="53" spans="2:47" s="1" customFormat="1" ht="10.35" customHeight="1" x14ac:dyDescent="0.3">
      <c r="B53" s="25"/>
      <c r="C53" s="26"/>
      <c r="D53" s="26"/>
      <c r="E53" s="26"/>
      <c r="F53" s="26"/>
      <c r="G53" s="26"/>
      <c r="H53" s="26"/>
      <c r="I53" s="26"/>
      <c r="J53" s="26"/>
      <c r="K53" s="27"/>
    </row>
    <row r="54" spans="2:47" s="1" customFormat="1" ht="29.25" customHeight="1" x14ac:dyDescent="0.3">
      <c r="B54" s="25"/>
      <c r="C54" s="65" t="s">
        <v>57</v>
      </c>
      <c r="D54" s="58"/>
      <c r="E54" s="58"/>
      <c r="F54" s="58"/>
      <c r="G54" s="58"/>
      <c r="H54" s="58"/>
      <c r="I54" s="58"/>
      <c r="J54" s="66" t="s">
        <v>58</v>
      </c>
      <c r="K54" s="67"/>
    </row>
    <row r="55" spans="2:47" s="1" customFormat="1" ht="10.35" customHeight="1" x14ac:dyDescent="0.3">
      <c r="B55" s="25"/>
      <c r="C55" s="26"/>
      <c r="D55" s="26"/>
      <c r="E55" s="26"/>
      <c r="F55" s="26"/>
      <c r="G55" s="26"/>
      <c r="H55" s="26"/>
      <c r="I55" s="26"/>
      <c r="J55" s="26"/>
      <c r="K55" s="27"/>
    </row>
    <row r="56" spans="2:47" s="1" customFormat="1" ht="29.25" customHeight="1" x14ac:dyDescent="0.3">
      <c r="B56" s="25"/>
      <c r="C56" s="68" t="s">
        <v>59</v>
      </c>
      <c r="D56" s="26"/>
      <c r="E56" s="26"/>
      <c r="F56" s="26"/>
      <c r="G56" s="26"/>
      <c r="H56" s="26"/>
      <c r="I56" s="26"/>
      <c r="J56" s="55">
        <f>J93</f>
        <v>0</v>
      </c>
      <c r="K56" s="27"/>
      <c r="AU56" s="14" t="s">
        <v>60</v>
      </c>
    </row>
    <row r="57" spans="2:47" s="3" customFormat="1" ht="24.95" customHeight="1" x14ac:dyDescent="0.3">
      <c r="B57" s="69"/>
      <c r="C57" s="70"/>
      <c r="D57" s="71" t="s">
        <v>61</v>
      </c>
      <c r="E57" s="72"/>
      <c r="F57" s="72"/>
      <c r="G57" s="72"/>
      <c r="H57" s="72"/>
      <c r="I57" s="72"/>
      <c r="J57" s="73">
        <f>J94</f>
        <v>0</v>
      </c>
      <c r="K57" s="74"/>
    </row>
    <row r="58" spans="2:47" s="4" customFormat="1" ht="19.899999999999999" customHeight="1" x14ac:dyDescent="0.3">
      <c r="B58" s="75"/>
      <c r="C58" s="76"/>
      <c r="D58" s="77" t="s">
        <v>295</v>
      </c>
      <c r="E58" s="78"/>
      <c r="F58" s="78"/>
      <c r="G58" s="78"/>
      <c r="H58" s="78"/>
      <c r="I58" s="78"/>
      <c r="J58" s="79">
        <f>J95</f>
        <v>0</v>
      </c>
      <c r="K58" s="80"/>
    </row>
    <row r="59" spans="2:47" s="4" customFormat="1" ht="19.899999999999999" customHeight="1" x14ac:dyDescent="0.3">
      <c r="B59" s="75"/>
      <c r="C59" s="76"/>
      <c r="D59" s="77" t="s">
        <v>62</v>
      </c>
      <c r="E59" s="78"/>
      <c r="F59" s="78"/>
      <c r="G59" s="78"/>
      <c r="H59" s="78"/>
      <c r="I59" s="78"/>
      <c r="J59" s="79">
        <f>J98</f>
        <v>0</v>
      </c>
      <c r="K59" s="80"/>
    </row>
    <row r="60" spans="2:47" s="4" customFormat="1" ht="19.899999999999999" customHeight="1" x14ac:dyDescent="0.3">
      <c r="B60" s="75"/>
      <c r="C60" s="76"/>
      <c r="D60" s="77" t="s">
        <v>63</v>
      </c>
      <c r="E60" s="78"/>
      <c r="F60" s="78"/>
      <c r="G60" s="78"/>
      <c r="H60" s="78"/>
      <c r="I60" s="78"/>
      <c r="J60" s="79">
        <f>J115</f>
        <v>0</v>
      </c>
      <c r="K60" s="80"/>
    </row>
    <row r="61" spans="2:47" s="4" customFormat="1" ht="19.899999999999999" customHeight="1" x14ac:dyDescent="0.3">
      <c r="B61" s="75"/>
      <c r="C61" s="76"/>
      <c r="D61" s="77" t="s">
        <v>64</v>
      </c>
      <c r="E61" s="78"/>
      <c r="F61" s="78"/>
      <c r="G61" s="78"/>
      <c r="H61" s="78"/>
      <c r="I61" s="78"/>
      <c r="J61" s="79">
        <f>J131</f>
        <v>0</v>
      </c>
      <c r="K61" s="80"/>
    </row>
    <row r="62" spans="2:47" s="4" customFormat="1" ht="19.899999999999999" customHeight="1" x14ac:dyDescent="0.3">
      <c r="B62" s="75"/>
      <c r="C62" s="76"/>
      <c r="D62" s="77" t="s">
        <v>65</v>
      </c>
      <c r="E62" s="78"/>
      <c r="F62" s="78"/>
      <c r="G62" s="78"/>
      <c r="H62" s="78"/>
      <c r="I62" s="78"/>
      <c r="J62" s="79">
        <f>J139</f>
        <v>0</v>
      </c>
      <c r="K62" s="80"/>
    </row>
    <row r="63" spans="2:47" s="3" customFormat="1" ht="24.95" customHeight="1" x14ac:dyDescent="0.3">
      <c r="B63" s="69"/>
      <c r="C63" s="70"/>
      <c r="D63" s="71" t="s">
        <v>66</v>
      </c>
      <c r="E63" s="72"/>
      <c r="F63" s="72"/>
      <c r="G63" s="72"/>
      <c r="H63" s="72"/>
      <c r="I63" s="72"/>
      <c r="J63" s="73">
        <f>J142</f>
        <v>0</v>
      </c>
      <c r="K63" s="74"/>
    </row>
    <row r="64" spans="2:47" s="4" customFormat="1" ht="19.899999999999999" customHeight="1" x14ac:dyDescent="0.3">
      <c r="B64" s="75"/>
      <c r="C64" s="76"/>
      <c r="D64" s="77" t="s">
        <v>67</v>
      </c>
      <c r="E64" s="78"/>
      <c r="F64" s="78"/>
      <c r="G64" s="78"/>
      <c r="H64" s="78"/>
      <c r="I64" s="78"/>
      <c r="J64" s="79">
        <f>J143</f>
        <v>0</v>
      </c>
      <c r="K64" s="80"/>
    </row>
    <row r="65" spans="2:12" s="4" customFormat="1" ht="19.899999999999999" customHeight="1" x14ac:dyDescent="0.3">
      <c r="B65" s="75"/>
      <c r="C65" s="76"/>
      <c r="D65" s="77" t="s">
        <v>68</v>
      </c>
      <c r="E65" s="78"/>
      <c r="F65" s="78"/>
      <c r="G65" s="78"/>
      <c r="H65" s="78"/>
      <c r="I65" s="78"/>
      <c r="J65" s="79">
        <f>J146</f>
        <v>0</v>
      </c>
      <c r="K65" s="80"/>
    </row>
    <row r="66" spans="2:12" s="4" customFormat="1" ht="19.899999999999999" customHeight="1" x14ac:dyDescent="0.3">
      <c r="B66" s="75"/>
      <c r="C66" s="76"/>
      <c r="D66" s="77" t="s">
        <v>69</v>
      </c>
      <c r="E66" s="78"/>
      <c r="F66" s="78"/>
      <c r="G66" s="78"/>
      <c r="H66" s="78"/>
      <c r="I66" s="78"/>
      <c r="J66" s="79">
        <f>J162</f>
        <v>0</v>
      </c>
      <c r="K66" s="80"/>
    </row>
    <row r="67" spans="2:12" s="4" customFormat="1" ht="19.899999999999999" customHeight="1" x14ac:dyDescent="0.3">
      <c r="B67" s="75"/>
      <c r="C67" s="76"/>
      <c r="D67" s="77" t="s">
        <v>70</v>
      </c>
      <c r="E67" s="78"/>
      <c r="F67" s="78"/>
      <c r="G67" s="78"/>
      <c r="H67" s="78"/>
      <c r="I67" s="78"/>
      <c r="J67" s="79">
        <f>J173</f>
        <v>0</v>
      </c>
      <c r="K67" s="80"/>
    </row>
    <row r="68" spans="2:12" s="4" customFormat="1" ht="19.899999999999999" customHeight="1" x14ac:dyDescent="0.3">
      <c r="B68" s="75"/>
      <c r="C68" s="76"/>
      <c r="D68" s="77" t="s">
        <v>71</v>
      </c>
      <c r="E68" s="78"/>
      <c r="F68" s="78"/>
      <c r="G68" s="78"/>
      <c r="H68" s="78"/>
      <c r="I68" s="78"/>
      <c r="J68" s="79">
        <f>J182</f>
        <v>0</v>
      </c>
      <c r="K68" s="80"/>
    </row>
    <row r="69" spans="2:12" s="3" customFormat="1" ht="19.899999999999999" customHeight="1" x14ac:dyDescent="0.3">
      <c r="B69" s="69"/>
      <c r="C69" s="230"/>
      <c r="D69" s="71" t="s">
        <v>536</v>
      </c>
      <c r="E69" s="72"/>
      <c r="F69" s="72"/>
      <c r="G69" s="72"/>
      <c r="H69" s="72"/>
      <c r="I69" s="72"/>
      <c r="J69" s="73">
        <f>J194</f>
        <v>0</v>
      </c>
      <c r="K69" s="74"/>
    </row>
    <row r="70" spans="2:12" s="4" customFormat="1" ht="19.899999999999999" customHeight="1" x14ac:dyDescent="0.3">
      <c r="B70" s="75"/>
      <c r="C70" s="229"/>
      <c r="D70" s="77" t="s">
        <v>537</v>
      </c>
      <c r="E70" s="78"/>
      <c r="F70" s="78"/>
      <c r="G70" s="78"/>
      <c r="H70" s="78"/>
      <c r="I70" s="78"/>
      <c r="J70" s="79">
        <f>J195</f>
        <v>0</v>
      </c>
      <c r="K70" s="80"/>
    </row>
    <row r="71" spans="2:12" s="3" customFormat="1" ht="24.95" customHeight="1" x14ac:dyDescent="0.3">
      <c r="B71" s="69"/>
      <c r="C71" s="70"/>
      <c r="D71" s="71" t="s">
        <v>72</v>
      </c>
      <c r="E71" s="72"/>
      <c r="F71" s="72"/>
      <c r="G71" s="72"/>
      <c r="H71" s="72"/>
      <c r="I71" s="72"/>
      <c r="J71" s="73">
        <f>J197</f>
        <v>0</v>
      </c>
      <c r="K71" s="74"/>
    </row>
    <row r="72" spans="2:12" s="4" customFormat="1" ht="19.899999999999999" customHeight="1" x14ac:dyDescent="0.3">
      <c r="B72" s="75"/>
      <c r="C72" s="76"/>
      <c r="D72" s="77" t="s">
        <v>73</v>
      </c>
      <c r="E72" s="78"/>
      <c r="F72" s="78"/>
      <c r="G72" s="78"/>
      <c r="H72" s="78"/>
      <c r="I72" s="78"/>
      <c r="J72" s="79">
        <f>J198</f>
        <v>0</v>
      </c>
      <c r="K72" s="80"/>
    </row>
    <row r="73" spans="2:12" s="4" customFormat="1" ht="19.899999999999999" customHeight="1" x14ac:dyDescent="0.3">
      <c r="B73" s="75"/>
      <c r="C73" s="76"/>
      <c r="D73" s="77" t="s">
        <v>74</v>
      </c>
      <c r="E73" s="78"/>
      <c r="F73" s="78"/>
      <c r="G73" s="78"/>
      <c r="H73" s="78"/>
      <c r="I73" s="78"/>
      <c r="J73" s="79">
        <f>J201</f>
        <v>0</v>
      </c>
      <c r="K73" s="80"/>
    </row>
    <row r="74" spans="2:12" s="1" customFormat="1" ht="21.75" customHeight="1" x14ac:dyDescent="0.3">
      <c r="B74" s="25"/>
      <c r="C74" s="26"/>
      <c r="D74" s="26"/>
      <c r="E74" s="26"/>
      <c r="F74" s="26"/>
      <c r="G74" s="26"/>
      <c r="H74" s="26"/>
      <c r="I74" s="26"/>
      <c r="J74" s="26"/>
      <c r="K74" s="27"/>
    </row>
    <row r="75" spans="2:12" s="1" customFormat="1" ht="6.95" customHeight="1" x14ac:dyDescent="0.3">
      <c r="B75" s="30"/>
      <c r="C75" s="31"/>
      <c r="D75" s="31"/>
      <c r="E75" s="31"/>
      <c r="F75" s="31"/>
      <c r="G75" s="31"/>
      <c r="H75" s="31"/>
      <c r="I75" s="31"/>
      <c r="J75" s="31"/>
      <c r="K75" s="32"/>
    </row>
    <row r="79" spans="2:12" s="1" customFormat="1" ht="6.95" customHeight="1" x14ac:dyDescent="0.3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25"/>
    </row>
    <row r="80" spans="2:12" s="1" customFormat="1" ht="36.950000000000003" customHeight="1" x14ac:dyDescent="0.3">
      <c r="B80" s="25"/>
      <c r="C80" s="35" t="s">
        <v>75</v>
      </c>
      <c r="L80" s="25"/>
    </row>
    <row r="81" spans="2:65" s="1" customFormat="1" ht="6.95" customHeight="1" x14ac:dyDescent="0.3">
      <c r="B81" s="25"/>
      <c r="L81" s="25"/>
    </row>
    <row r="82" spans="2:65" s="1" customFormat="1" ht="14.45" customHeight="1" x14ac:dyDescent="0.3">
      <c r="B82" s="25"/>
      <c r="C82" s="36" t="s">
        <v>7</v>
      </c>
      <c r="L82" s="25"/>
    </row>
    <row r="83" spans="2:65" s="1" customFormat="1" ht="16.5" customHeight="1" x14ac:dyDescent="0.3">
      <c r="B83" s="25"/>
      <c r="E83" s="243" t="e">
        <f>E7</f>
        <v>#REF!</v>
      </c>
      <c r="F83" s="244"/>
      <c r="G83" s="244"/>
      <c r="H83" s="244"/>
      <c r="L83" s="25"/>
    </row>
    <row r="84" spans="2:65" s="1" customFormat="1" ht="14.45" customHeight="1" x14ac:dyDescent="0.3">
      <c r="B84" s="25"/>
      <c r="C84" s="36" t="s">
        <v>55</v>
      </c>
      <c r="L84" s="25"/>
    </row>
    <row r="85" spans="2:65" s="1" customFormat="1" ht="17.25" customHeight="1" x14ac:dyDescent="0.3">
      <c r="B85" s="25"/>
      <c r="E85" s="241" t="str">
        <f>E9</f>
        <v>02 - SO 01 Sklad/kabinet</v>
      </c>
      <c r="F85" s="245"/>
      <c r="G85" s="245"/>
      <c r="H85" s="245"/>
      <c r="L85" s="25"/>
    </row>
    <row r="86" spans="2:65" s="1" customFormat="1" ht="6.95" customHeight="1" x14ac:dyDescent="0.3">
      <c r="B86" s="25"/>
      <c r="L86" s="25"/>
    </row>
    <row r="87" spans="2:65" s="1" customFormat="1" ht="18" customHeight="1" x14ac:dyDescent="0.3">
      <c r="B87" s="25"/>
      <c r="C87" s="36" t="s">
        <v>12</v>
      </c>
      <c r="F87" s="81" t="str">
        <f>F12</f>
        <v>Křenová 21, parcela č 77</v>
      </c>
      <c r="I87" s="36" t="s">
        <v>14</v>
      </c>
      <c r="J87" s="37" t="e">
        <f>IF(J12="","",J12)</f>
        <v>#REF!</v>
      </c>
      <c r="L87" s="25"/>
    </row>
    <row r="88" spans="2:65" s="1" customFormat="1" ht="6.95" customHeight="1" x14ac:dyDescent="0.3">
      <c r="B88" s="25"/>
      <c r="L88" s="25"/>
    </row>
    <row r="89" spans="2:65" s="1" customFormat="1" ht="15" x14ac:dyDescent="0.3">
      <c r="B89" s="25"/>
      <c r="C89" s="36" t="s">
        <v>16</v>
      </c>
      <c r="F89" s="81" t="str">
        <f>E15</f>
        <v>Statutární město Brno - Odbor ŠSKM</v>
      </c>
      <c r="I89" s="36" t="s">
        <v>21</v>
      </c>
      <c r="J89" s="81" t="str">
        <f>E21</f>
        <v>A77, architektonický ateliér Brno, s.r.o.</v>
      </c>
      <c r="L89" s="25"/>
    </row>
    <row r="90" spans="2:65" s="1" customFormat="1" ht="14.45" customHeight="1" x14ac:dyDescent="0.3">
      <c r="B90" s="25"/>
      <c r="C90" s="36" t="s">
        <v>20</v>
      </c>
      <c r="F90" s="81" t="e">
        <f>IF(E18="","",E18)</f>
        <v>#REF!</v>
      </c>
      <c r="L90" s="25"/>
    </row>
    <row r="91" spans="2:65" s="1" customFormat="1" ht="10.35" customHeight="1" x14ac:dyDescent="0.3">
      <c r="B91" s="25"/>
      <c r="L91" s="25"/>
    </row>
    <row r="92" spans="2:65" s="5" customFormat="1" ht="29.25" customHeight="1" x14ac:dyDescent="0.3">
      <c r="B92" s="82"/>
      <c r="C92" s="83" t="s">
        <v>76</v>
      </c>
      <c r="D92" s="84" t="s">
        <v>39</v>
      </c>
      <c r="E92" s="84" t="s">
        <v>38</v>
      </c>
      <c r="F92" s="84" t="s">
        <v>77</v>
      </c>
      <c r="G92" s="84" t="s">
        <v>78</v>
      </c>
      <c r="H92" s="84" t="s">
        <v>79</v>
      </c>
      <c r="I92" s="84" t="s">
        <v>80</v>
      </c>
      <c r="J92" s="84" t="s">
        <v>58</v>
      </c>
      <c r="K92" s="85" t="s">
        <v>81</v>
      </c>
      <c r="L92" s="82"/>
      <c r="M92" s="40" t="s">
        <v>82</v>
      </c>
      <c r="N92" s="41" t="s">
        <v>29</v>
      </c>
      <c r="O92" s="41" t="s">
        <v>83</v>
      </c>
      <c r="P92" s="41" t="s">
        <v>84</v>
      </c>
      <c r="Q92" s="41" t="s">
        <v>85</v>
      </c>
      <c r="R92" s="41" t="s">
        <v>86</v>
      </c>
      <c r="S92" s="41" t="s">
        <v>87</v>
      </c>
      <c r="T92" s="42" t="s">
        <v>88</v>
      </c>
    </row>
    <row r="93" spans="2:65" s="1" customFormat="1" ht="29.25" customHeight="1" x14ac:dyDescent="0.35">
      <c r="B93" s="25"/>
      <c r="C93" s="44" t="s">
        <v>59</v>
      </c>
      <c r="J93" s="86">
        <f>BK93</f>
        <v>0</v>
      </c>
      <c r="L93" s="25"/>
      <c r="M93" s="43"/>
      <c r="N93" s="38"/>
      <c r="O93" s="38"/>
      <c r="P93" s="87">
        <f>P94+P142+P197</f>
        <v>751.5066589999999</v>
      </c>
      <c r="Q93" s="38"/>
      <c r="R93" s="87">
        <f>R94+R142+R197</f>
        <v>6.6481898800000003</v>
      </c>
      <c r="S93" s="38"/>
      <c r="T93" s="88">
        <f>T94+T142+T197</f>
        <v>8.6865459999999999</v>
      </c>
      <c r="AT93" s="14" t="s">
        <v>40</v>
      </c>
      <c r="AU93" s="14" t="s">
        <v>60</v>
      </c>
      <c r="BK93" s="89">
        <f>BK94+BK142+BK194+BK197</f>
        <v>0</v>
      </c>
    </row>
    <row r="94" spans="2:65" s="6" customFormat="1" ht="37.35" customHeight="1" x14ac:dyDescent="0.35">
      <c r="B94" s="90"/>
      <c r="D94" s="91" t="s">
        <v>40</v>
      </c>
      <c r="E94" s="92" t="s">
        <v>89</v>
      </c>
      <c r="F94" s="92" t="s">
        <v>90</v>
      </c>
      <c r="J94" s="93">
        <f>BK94</f>
        <v>0</v>
      </c>
      <c r="L94" s="90"/>
      <c r="M94" s="94"/>
      <c r="N94" s="95"/>
      <c r="O94" s="95"/>
      <c r="P94" s="96">
        <f>P95+P98+P115+P131+P139</f>
        <v>653.22491899999989</v>
      </c>
      <c r="Q94" s="95"/>
      <c r="R94" s="96">
        <f>R95+R98+R115+R131+R139</f>
        <v>5.9078859000000001</v>
      </c>
      <c r="S94" s="95"/>
      <c r="T94" s="97">
        <f>T95+T98+T115+T131+T139</f>
        <v>7.2329459999999992</v>
      </c>
      <c r="AR94" s="91" t="s">
        <v>11</v>
      </c>
      <c r="AT94" s="98" t="s">
        <v>40</v>
      </c>
      <c r="AU94" s="98" t="s">
        <v>41</v>
      </c>
      <c r="AY94" s="91" t="s">
        <v>91</v>
      </c>
      <c r="BK94" s="99">
        <f>BK95+BK98+BK115+BK131+BK139</f>
        <v>0</v>
      </c>
    </row>
    <row r="95" spans="2:65" s="6" customFormat="1" ht="19.899999999999999" customHeight="1" x14ac:dyDescent="0.3">
      <c r="B95" s="90"/>
      <c r="D95" s="91" t="s">
        <v>40</v>
      </c>
      <c r="E95" s="100" t="s">
        <v>105</v>
      </c>
      <c r="F95" s="100" t="s">
        <v>296</v>
      </c>
      <c r="J95" s="101">
        <f>BK95</f>
        <v>0</v>
      </c>
      <c r="L95" s="90"/>
      <c r="M95" s="94"/>
      <c r="N95" s="95"/>
      <c r="O95" s="95"/>
      <c r="P95" s="96">
        <f>SUM(P96:P97)</f>
        <v>3.2120000000000002</v>
      </c>
      <c r="Q95" s="95"/>
      <c r="R95" s="96">
        <f>SUM(R96:R97)</f>
        <v>0.53446000000000005</v>
      </c>
      <c r="S95" s="95"/>
      <c r="T95" s="97">
        <f>SUM(T96:T97)</f>
        <v>0</v>
      </c>
      <c r="AR95" s="91" t="s">
        <v>11</v>
      </c>
      <c r="AT95" s="98" t="s">
        <v>40</v>
      </c>
      <c r="AU95" s="98" t="s">
        <v>11</v>
      </c>
      <c r="AY95" s="91" t="s">
        <v>91</v>
      </c>
      <c r="BK95" s="99">
        <f>SUM(BK96:BK97)</f>
        <v>0</v>
      </c>
    </row>
    <row r="96" spans="2:65" s="1" customFormat="1" ht="25.5" customHeight="1" x14ac:dyDescent="0.3">
      <c r="B96" s="102"/>
      <c r="C96" s="103" t="s">
        <v>11</v>
      </c>
      <c r="D96" s="103" t="s">
        <v>94</v>
      </c>
      <c r="E96" s="104" t="s">
        <v>297</v>
      </c>
      <c r="F96" s="105" t="s">
        <v>298</v>
      </c>
      <c r="G96" s="106" t="s">
        <v>97</v>
      </c>
      <c r="H96" s="107">
        <v>2</v>
      </c>
      <c r="I96" s="231"/>
      <c r="J96" s="108">
        <f>ROUND(I96*H96,2)</f>
        <v>0</v>
      </c>
      <c r="K96" s="105" t="s">
        <v>98</v>
      </c>
      <c r="L96" s="25"/>
      <c r="M96" s="109" t="s">
        <v>1</v>
      </c>
      <c r="N96" s="110" t="s">
        <v>30</v>
      </c>
      <c r="O96" s="111">
        <v>1.6060000000000001</v>
      </c>
      <c r="P96" s="111">
        <f>O96*H96</f>
        <v>3.2120000000000002</v>
      </c>
      <c r="Q96" s="111">
        <v>0.26723000000000002</v>
      </c>
      <c r="R96" s="111">
        <f>Q96*H96</f>
        <v>0.53446000000000005</v>
      </c>
      <c r="S96" s="111">
        <v>0</v>
      </c>
      <c r="T96" s="112">
        <f>S96*H96</f>
        <v>0</v>
      </c>
      <c r="AR96" s="14" t="s">
        <v>99</v>
      </c>
      <c r="AT96" s="14" t="s">
        <v>94</v>
      </c>
      <c r="AU96" s="14" t="s">
        <v>43</v>
      </c>
      <c r="AY96" s="14" t="s">
        <v>91</v>
      </c>
      <c r="BE96" s="113">
        <f>IF(N96="základní",J96,0)</f>
        <v>0</v>
      </c>
      <c r="BF96" s="113">
        <f>IF(N96="snížená",J96,0)</f>
        <v>0</v>
      </c>
      <c r="BG96" s="113">
        <f>IF(N96="zákl. přenesená",J96,0)</f>
        <v>0</v>
      </c>
      <c r="BH96" s="113">
        <f>IF(N96="sníž. přenesená",J96,0)</f>
        <v>0</v>
      </c>
      <c r="BI96" s="113">
        <f>IF(N96="nulová",J96,0)</f>
        <v>0</v>
      </c>
      <c r="BJ96" s="14" t="s">
        <v>11</v>
      </c>
      <c r="BK96" s="113">
        <f>ROUND(I96*H96,2)</f>
        <v>0</v>
      </c>
      <c r="BL96" s="14" t="s">
        <v>99</v>
      </c>
      <c r="BM96" s="14" t="s">
        <v>299</v>
      </c>
    </row>
    <row r="97" spans="2:65" s="7" customFormat="1" x14ac:dyDescent="0.3">
      <c r="B97" s="114"/>
      <c r="D97" s="115" t="s">
        <v>101</v>
      </c>
      <c r="E97" s="116" t="s">
        <v>1</v>
      </c>
      <c r="F97" s="117" t="s">
        <v>300</v>
      </c>
      <c r="H97" s="118">
        <v>2</v>
      </c>
      <c r="I97" s="232"/>
      <c r="L97" s="114"/>
      <c r="M97" s="119"/>
      <c r="N97" s="120"/>
      <c r="O97" s="120"/>
      <c r="P97" s="120"/>
      <c r="Q97" s="120"/>
      <c r="R97" s="120"/>
      <c r="S97" s="120"/>
      <c r="T97" s="121"/>
      <c r="AT97" s="116" t="s">
        <v>101</v>
      </c>
      <c r="AU97" s="116" t="s">
        <v>43</v>
      </c>
      <c r="AV97" s="7" t="s">
        <v>43</v>
      </c>
      <c r="AW97" s="7" t="s">
        <v>23</v>
      </c>
      <c r="AX97" s="7" t="s">
        <v>11</v>
      </c>
      <c r="AY97" s="116" t="s">
        <v>91</v>
      </c>
    </row>
    <row r="98" spans="2:65" s="6" customFormat="1" ht="29.85" customHeight="1" x14ac:dyDescent="0.3">
      <c r="B98" s="90"/>
      <c r="D98" s="91" t="s">
        <v>40</v>
      </c>
      <c r="E98" s="100" t="s">
        <v>92</v>
      </c>
      <c r="F98" s="100" t="s">
        <v>93</v>
      </c>
      <c r="I98" s="233"/>
      <c r="J98" s="101">
        <f>BK98</f>
        <v>0</v>
      </c>
      <c r="L98" s="90"/>
      <c r="M98" s="94"/>
      <c r="N98" s="95"/>
      <c r="O98" s="95"/>
      <c r="P98" s="96">
        <f>SUM(P99:P114)</f>
        <v>162.82209999999998</v>
      </c>
      <c r="Q98" s="95"/>
      <c r="R98" s="96">
        <f>SUM(R99:R114)</f>
        <v>5.263706</v>
      </c>
      <c r="S98" s="95"/>
      <c r="T98" s="97">
        <f>SUM(T99:T114)</f>
        <v>0</v>
      </c>
      <c r="AR98" s="91" t="s">
        <v>11</v>
      </c>
      <c r="AT98" s="98" t="s">
        <v>40</v>
      </c>
      <c r="AU98" s="98" t="s">
        <v>11</v>
      </c>
      <c r="AY98" s="91" t="s">
        <v>91</v>
      </c>
      <c r="BK98" s="99">
        <f>SUM(BK99:BK114)</f>
        <v>0</v>
      </c>
    </row>
    <row r="99" spans="2:65" s="1" customFormat="1" ht="25.5" customHeight="1" x14ac:dyDescent="0.3">
      <c r="B99" s="102"/>
      <c r="C99" s="103" t="s">
        <v>43</v>
      </c>
      <c r="D99" s="103" t="s">
        <v>94</v>
      </c>
      <c r="E99" s="104" t="s">
        <v>95</v>
      </c>
      <c r="F99" s="105" t="s">
        <v>96</v>
      </c>
      <c r="G99" s="106" t="s">
        <v>97</v>
      </c>
      <c r="H99" s="107">
        <v>138.69999999999999</v>
      </c>
      <c r="I99" s="231"/>
      <c r="J99" s="108">
        <f>ROUND(I99*H99,2)</f>
        <v>0</v>
      </c>
      <c r="K99" s="105" t="s">
        <v>98</v>
      </c>
      <c r="L99" s="25"/>
      <c r="M99" s="109" t="s">
        <v>1</v>
      </c>
      <c r="N99" s="110" t="s">
        <v>30</v>
      </c>
      <c r="O99" s="111">
        <v>0.104</v>
      </c>
      <c r="P99" s="111">
        <f>O99*H99</f>
        <v>14.424799999999998</v>
      </c>
      <c r="Q99" s="111">
        <v>2.5999999999999998E-4</v>
      </c>
      <c r="R99" s="111">
        <f>Q99*H99</f>
        <v>3.6061999999999997E-2</v>
      </c>
      <c r="S99" s="111">
        <v>0</v>
      </c>
      <c r="T99" s="112">
        <f>S99*H99</f>
        <v>0</v>
      </c>
      <c r="AR99" s="14" t="s">
        <v>99</v>
      </c>
      <c r="AT99" s="14" t="s">
        <v>94</v>
      </c>
      <c r="AU99" s="14" t="s">
        <v>43</v>
      </c>
      <c r="AY99" s="14" t="s">
        <v>91</v>
      </c>
      <c r="BE99" s="113">
        <f>IF(N99="základní",J99,0)</f>
        <v>0</v>
      </c>
      <c r="BF99" s="113">
        <f>IF(N99="snížená",J99,0)</f>
        <v>0</v>
      </c>
      <c r="BG99" s="113">
        <f>IF(N99="zákl. přenesená",J99,0)</f>
        <v>0</v>
      </c>
      <c r="BH99" s="113">
        <f>IF(N99="sníž. přenesená",J99,0)</f>
        <v>0</v>
      </c>
      <c r="BI99" s="113">
        <f>IF(N99="nulová",J99,0)</f>
        <v>0</v>
      </c>
      <c r="BJ99" s="14" t="s">
        <v>11</v>
      </c>
      <c r="BK99" s="113">
        <f>ROUND(I99*H99,2)</f>
        <v>0</v>
      </c>
      <c r="BL99" s="14" t="s">
        <v>99</v>
      </c>
      <c r="BM99" s="14" t="s">
        <v>100</v>
      </c>
    </row>
    <row r="100" spans="2:65" s="7" customFormat="1" x14ac:dyDescent="0.3">
      <c r="B100" s="114"/>
      <c r="D100" s="115" t="s">
        <v>101</v>
      </c>
      <c r="E100" s="116" t="s">
        <v>1</v>
      </c>
      <c r="F100" s="117" t="s">
        <v>50</v>
      </c>
      <c r="H100" s="118">
        <v>138.69999999999999</v>
      </c>
      <c r="I100" s="232"/>
      <c r="L100" s="114"/>
      <c r="M100" s="119"/>
      <c r="N100" s="120"/>
      <c r="O100" s="120"/>
      <c r="P100" s="120"/>
      <c r="Q100" s="120"/>
      <c r="R100" s="120"/>
      <c r="S100" s="120"/>
      <c r="T100" s="121"/>
      <c r="AT100" s="116" t="s">
        <v>101</v>
      </c>
      <c r="AU100" s="116" t="s">
        <v>43</v>
      </c>
      <c r="AV100" s="7" t="s">
        <v>43</v>
      </c>
      <c r="AW100" s="7" t="s">
        <v>23</v>
      </c>
      <c r="AX100" s="7" t="s">
        <v>11</v>
      </c>
      <c r="AY100" s="116" t="s">
        <v>91</v>
      </c>
    </row>
    <row r="101" spans="2:65" s="1" customFormat="1" ht="25.5" customHeight="1" x14ac:dyDescent="0.3">
      <c r="B101" s="102"/>
      <c r="C101" s="103" t="s">
        <v>105</v>
      </c>
      <c r="D101" s="103" t="s">
        <v>94</v>
      </c>
      <c r="E101" s="104" t="s">
        <v>102</v>
      </c>
      <c r="F101" s="105" t="s">
        <v>103</v>
      </c>
      <c r="G101" s="106" t="s">
        <v>97</v>
      </c>
      <c r="H101" s="107">
        <v>138.69999999999999</v>
      </c>
      <c r="I101" s="231"/>
      <c r="J101" s="108">
        <f>ROUND(I101*H101,2)</f>
        <v>0</v>
      </c>
      <c r="K101" s="105" t="s">
        <v>98</v>
      </c>
      <c r="L101" s="25"/>
      <c r="M101" s="109" t="s">
        <v>1</v>
      </c>
      <c r="N101" s="110" t="s">
        <v>30</v>
      </c>
      <c r="O101" s="111">
        <v>0.47399999999999998</v>
      </c>
      <c r="P101" s="111">
        <f>O101*H101</f>
        <v>65.743799999999993</v>
      </c>
      <c r="Q101" s="111">
        <v>2.0480000000000002E-2</v>
      </c>
      <c r="R101" s="111">
        <f>Q101*H101</f>
        <v>2.840576</v>
      </c>
      <c r="S101" s="111">
        <v>0</v>
      </c>
      <c r="T101" s="112">
        <f>S101*H101</f>
        <v>0</v>
      </c>
      <c r="AR101" s="14" t="s">
        <v>99</v>
      </c>
      <c r="AT101" s="14" t="s">
        <v>94</v>
      </c>
      <c r="AU101" s="14" t="s">
        <v>43</v>
      </c>
      <c r="AY101" s="14" t="s">
        <v>91</v>
      </c>
      <c r="BE101" s="113">
        <f>IF(N101="základní",J101,0)</f>
        <v>0</v>
      </c>
      <c r="BF101" s="113">
        <f>IF(N101="snížená",J101,0)</f>
        <v>0</v>
      </c>
      <c r="BG101" s="113">
        <f>IF(N101="zákl. přenesená",J101,0)</f>
        <v>0</v>
      </c>
      <c r="BH101" s="113">
        <f>IF(N101="sníž. přenesená",J101,0)</f>
        <v>0</v>
      </c>
      <c r="BI101" s="113">
        <f>IF(N101="nulová",J101,0)</f>
        <v>0</v>
      </c>
      <c r="BJ101" s="14" t="s">
        <v>11</v>
      </c>
      <c r="BK101" s="113">
        <f>ROUND(I101*H101,2)</f>
        <v>0</v>
      </c>
      <c r="BL101" s="14" t="s">
        <v>99</v>
      </c>
      <c r="BM101" s="14" t="s">
        <v>104</v>
      </c>
    </row>
    <row r="102" spans="2:65" s="7" customFormat="1" x14ac:dyDescent="0.3">
      <c r="B102" s="114"/>
      <c r="D102" s="115" t="s">
        <v>101</v>
      </c>
      <c r="E102" s="116" t="s">
        <v>1</v>
      </c>
      <c r="F102" s="117" t="s">
        <v>301</v>
      </c>
      <c r="H102" s="118">
        <v>138.69999999999999</v>
      </c>
      <c r="I102" s="232"/>
      <c r="L102" s="114"/>
      <c r="M102" s="119"/>
      <c r="N102" s="120"/>
      <c r="O102" s="120"/>
      <c r="P102" s="120"/>
      <c r="Q102" s="120"/>
      <c r="R102" s="120"/>
      <c r="S102" s="120"/>
      <c r="T102" s="121"/>
      <c r="AT102" s="116" t="s">
        <v>101</v>
      </c>
      <c r="AU102" s="116" t="s">
        <v>43</v>
      </c>
      <c r="AV102" s="7" t="s">
        <v>43</v>
      </c>
      <c r="AW102" s="7" t="s">
        <v>23</v>
      </c>
      <c r="AX102" s="7" t="s">
        <v>11</v>
      </c>
      <c r="AY102" s="116" t="s">
        <v>91</v>
      </c>
    </row>
    <row r="103" spans="2:65" s="1" customFormat="1" ht="25.5" customHeight="1" x14ac:dyDescent="0.3">
      <c r="B103" s="102"/>
      <c r="C103" s="103" t="s">
        <v>99</v>
      </c>
      <c r="D103" s="103" t="s">
        <v>94</v>
      </c>
      <c r="E103" s="104" t="s">
        <v>106</v>
      </c>
      <c r="F103" s="105" t="s">
        <v>107</v>
      </c>
      <c r="G103" s="106" t="s">
        <v>97</v>
      </c>
      <c r="H103" s="107">
        <v>138.69999999999999</v>
      </c>
      <c r="I103" s="231"/>
      <c r="J103" s="108">
        <f>ROUND(I103*H103,2)</f>
        <v>0</v>
      </c>
      <c r="K103" s="105" t="s">
        <v>98</v>
      </c>
      <c r="L103" s="25"/>
      <c r="M103" s="109" t="s">
        <v>1</v>
      </c>
      <c r="N103" s="110" t="s">
        <v>30</v>
      </c>
      <c r="O103" s="111">
        <v>0.39</v>
      </c>
      <c r="P103" s="111">
        <f>O103*H103</f>
        <v>54.092999999999996</v>
      </c>
      <c r="Q103" s="111">
        <v>1.54E-2</v>
      </c>
      <c r="R103" s="111">
        <f>Q103*H103</f>
        <v>2.13598</v>
      </c>
      <c r="S103" s="111">
        <v>0</v>
      </c>
      <c r="T103" s="112">
        <f>S103*H103</f>
        <v>0</v>
      </c>
      <c r="AR103" s="14" t="s">
        <v>99</v>
      </c>
      <c r="AT103" s="14" t="s">
        <v>94</v>
      </c>
      <c r="AU103" s="14" t="s">
        <v>43</v>
      </c>
      <c r="AY103" s="14" t="s">
        <v>91</v>
      </c>
      <c r="BE103" s="113">
        <f>IF(N103="základní",J103,0)</f>
        <v>0</v>
      </c>
      <c r="BF103" s="113">
        <f>IF(N103="snížená",J103,0)</f>
        <v>0</v>
      </c>
      <c r="BG103" s="113">
        <f>IF(N103="zákl. přenesená",J103,0)</f>
        <v>0</v>
      </c>
      <c r="BH103" s="113">
        <f>IF(N103="sníž. přenesená",J103,0)</f>
        <v>0</v>
      </c>
      <c r="BI103" s="113">
        <f>IF(N103="nulová",J103,0)</f>
        <v>0</v>
      </c>
      <c r="BJ103" s="14" t="s">
        <v>11</v>
      </c>
      <c r="BK103" s="113">
        <f>ROUND(I103*H103,2)</f>
        <v>0</v>
      </c>
      <c r="BL103" s="14" t="s">
        <v>99</v>
      </c>
      <c r="BM103" s="14" t="s">
        <v>108</v>
      </c>
    </row>
    <row r="104" spans="2:65" s="7" customFormat="1" x14ac:dyDescent="0.3">
      <c r="B104" s="114"/>
      <c r="D104" s="115" t="s">
        <v>101</v>
      </c>
      <c r="E104" s="116" t="s">
        <v>1</v>
      </c>
      <c r="F104" s="117" t="s">
        <v>50</v>
      </c>
      <c r="H104" s="118">
        <v>138.69999999999999</v>
      </c>
      <c r="I104" s="232"/>
      <c r="L104" s="114"/>
      <c r="M104" s="119"/>
      <c r="N104" s="120"/>
      <c r="O104" s="120"/>
      <c r="P104" s="120"/>
      <c r="Q104" s="120"/>
      <c r="R104" s="120"/>
      <c r="S104" s="120"/>
      <c r="T104" s="121"/>
      <c r="AT104" s="116" t="s">
        <v>101</v>
      </c>
      <c r="AU104" s="116" t="s">
        <v>43</v>
      </c>
      <c r="AV104" s="7" t="s">
        <v>43</v>
      </c>
      <c r="AW104" s="7" t="s">
        <v>23</v>
      </c>
      <c r="AX104" s="7" t="s">
        <v>11</v>
      </c>
      <c r="AY104" s="116" t="s">
        <v>91</v>
      </c>
    </row>
    <row r="105" spans="2:65" s="1" customFormat="1" ht="16.5" customHeight="1" x14ac:dyDescent="0.3">
      <c r="B105" s="102"/>
      <c r="C105" s="103" t="s">
        <v>109</v>
      </c>
      <c r="D105" s="103" t="s">
        <v>94</v>
      </c>
      <c r="E105" s="104" t="s">
        <v>302</v>
      </c>
      <c r="F105" s="105" t="s">
        <v>303</v>
      </c>
      <c r="G105" s="106" t="s">
        <v>97</v>
      </c>
      <c r="H105" s="107">
        <v>5.0999999999999996</v>
      </c>
      <c r="I105" s="231"/>
      <c r="J105" s="108">
        <f>ROUND(I105*H105,2)</f>
        <v>0</v>
      </c>
      <c r="K105" s="105" t="s">
        <v>98</v>
      </c>
      <c r="L105" s="25"/>
      <c r="M105" s="109" t="s">
        <v>1</v>
      </c>
      <c r="N105" s="110" t="s">
        <v>30</v>
      </c>
      <c r="O105" s="111">
        <v>1.355</v>
      </c>
      <c r="P105" s="111">
        <f>O105*H105</f>
        <v>6.9104999999999999</v>
      </c>
      <c r="Q105" s="111">
        <v>3.3579999999999999E-2</v>
      </c>
      <c r="R105" s="111">
        <f>Q105*H105</f>
        <v>0.17125799999999999</v>
      </c>
      <c r="S105" s="111">
        <v>0</v>
      </c>
      <c r="T105" s="112">
        <f>S105*H105</f>
        <v>0</v>
      </c>
      <c r="AR105" s="14" t="s">
        <v>99</v>
      </c>
      <c r="AT105" s="14" t="s">
        <v>94</v>
      </c>
      <c r="AU105" s="14" t="s">
        <v>43</v>
      </c>
      <c r="AY105" s="14" t="s">
        <v>91</v>
      </c>
      <c r="BE105" s="113">
        <f>IF(N105="základní",J105,0)</f>
        <v>0</v>
      </c>
      <c r="BF105" s="113">
        <f>IF(N105="snížená",J105,0)</f>
        <v>0</v>
      </c>
      <c r="BG105" s="113">
        <f>IF(N105="zákl. přenesená",J105,0)</f>
        <v>0</v>
      </c>
      <c r="BH105" s="113">
        <f>IF(N105="sníž. přenesená",J105,0)</f>
        <v>0</v>
      </c>
      <c r="BI105" s="113">
        <f>IF(N105="nulová",J105,0)</f>
        <v>0</v>
      </c>
      <c r="BJ105" s="14" t="s">
        <v>11</v>
      </c>
      <c r="BK105" s="113">
        <f>ROUND(I105*H105,2)</f>
        <v>0</v>
      </c>
      <c r="BL105" s="14" t="s">
        <v>99</v>
      </c>
      <c r="BM105" s="14" t="s">
        <v>304</v>
      </c>
    </row>
    <row r="106" spans="2:65" s="7" customFormat="1" x14ac:dyDescent="0.3">
      <c r="B106" s="114"/>
      <c r="D106" s="115" t="s">
        <v>101</v>
      </c>
      <c r="E106" s="116" t="s">
        <v>1</v>
      </c>
      <c r="F106" s="117" t="s">
        <v>305</v>
      </c>
      <c r="H106" s="118">
        <v>5.0999999999999996</v>
      </c>
      <c r="I106" s="232"/>
      <c r="L106" s="114"/>
      <c r="M106" s="119"/>
      <c r="N106" s="120"/>
      <c r="O106" s="120"/>
      <c r="P106" s="120"/>
      <c r="Q106" s="120"/>
      <c r="R106" s="120"/>
      <c r="S106" s="120"/>
      <c r="T106" s="121"/>
      <c r="AT106" s="116" t="s">
        <v>101</v>
      </c>
      <c r="AU106" s="116" t="s">
        <v>43</v>
      </c>
      <c r="AV106" s="7" t="s">
        <v>43</v>
      </c>
      <c r="AW106" s="7" t="s">
        <v>23</v>
      </c>
      <c r="AX106" s="7" t="s">
        <v>11</v>
      </c>
      <c r="AY106" s="116" t="s">
        <v>91</v>
      </c>
    </row>
    <row r="107" spans="2:65" s="1" customFormat="1" ht="25.5" customHeight="1" x14ac:dyDescent="0.3">
      <c r="B107" s="102"/>
      <c r="C107" s="103" t="s">
        <v>92</v>
      </c>
      <c r="D107" s="103" t="s">
        <v>94</v>
      </c>
      <c r="E107" s="104" t="s">
        <v>110</v>
      </c>
      <c r="F107" s="105" t="s">
        <v>111</v>
      </c>
      <c r="G107" s="106" t="s">
        <v>97</v>
      </c>
      <c r="H107" s="107">
        <v>33.94</v>
      </c>
      <c r="I107" s="231"/>
      <c r="J107" s="108">
        <f>ROUND(I107*H107,2)</f>
        <v>0</v>
      </c>
      <c r="K107" s="105" t="s">
        <v>98</v>
      </c>
      <c r="L107" s="25"/>
      <c r="M107" s="109" t="s">
        <v>1</v>
      </c>
      <c r="N107" s="110" t="s">
        <v>30</v>
      </c>
      <c r="O107" s="111">
        <v>0.04</v>
      </c>
      <c r="P107" s="111">
        <f>O107*H107</f>
        <v>1.3575999999999999</v>
      </c>
      <c r="Q107" s="111">
        <v>0</v>
      </c>
      <c r="R107" s="111">
        <f>Q107*H107</f>
        <v>0</v>
      </c>
      <c r="S107" s="111">
        <v>0</v>
      </c>
      <c r="T107" s="112">
        <f>S107*H107</f>
        <v>0</v>
      </c>
      <c r="AR107" s="14" t="s">
        <v>99</v>
      </c>
      <c r="AT107" s="14" t="s">
        <v>94</v>
      </c>
      <c r="AU107" s="14" t="s">
        <v>43</v>
      </c>
      <c r="AY107" s="14" t="s">
        <v>91</v>
      </c>
      <c r="BE107" s="113">
        <f>IF(N107="základní",J107,0)</f>
        <v>0</v>
      </c>
      <c r="BF107" s="113">
        <f>IF(N107="snížená",J107,0)</f>
        <v>0</v>
      </c>
      <c r="BG107" s="113">
        <f>IF(N107="zákl. přenesená",J107,0)</f>
        <v>0</v>
      </c>
      <c r="BH107" s="113">
        <f>IF(N107="sníž. přenesená",J107,0)</f>
        <v>0</v>
      </c>
      <c r="BI107" s="113">
        <f>IF(N107="nulová",J107,0)</f>
        <v>0</v>
      </c>
      <c r="BJ107" s="14" t="s">
        <v>11</v>
      </c>
      <c r="BK107" s="113">
        <f>ROUND(I107*H107,2)</f>
        <v>0</v>
      </c>
      <c r="BL107" s="14" t="s">
        <v>99</v>
      </c>
      <c r="BM107" s="14" t="s">
        <v>112</v>
      </c>
    </row>
    <row r="108" spans="2:65" s="7" customFormat="1" x14ac:dyDescent="0.3">
      <c r="B108" s="114"/>
      <c r="D108" s="115" t="s">
        <v>101</v>
      </c>
      <c r="E108" s="116" t="s">
        <v>1</v>
      </c>
      <c r="F108" s="117" t="s">
        <v>306</v>
      </c>
      <c r="H108" s="118">
        <v>33.94</v>
      </c>
      <c r="I108" s="232"/>
      <c r="L108" s="114"/>
      <c r="M108" s="119"/>
      <c r="N108" s="120"/>
      <c r="O108" s="120"/>
      <c r="P108" s="120"/>
      <c r="Q108" s="120"/>
      <c r="R108" s="120"/>
      <c r="S108" s="120"/>
      <c r="T108" s="121"/>
      <c r="AT108" s="116" t="s">
        <v>101</v>
      </c>
      <c r="AU108" s="116" t="s">
        <v>43</v>
      </c>
      <c r="AV108" s="7" t="s">
        <v>43</v>
      </c>
      <c r="AW108" s="7" t="s">
        <v>23</v>
      </c>
      <c r="AX108" s="7" t="s">
        <v>11</v>
      </c>
      <c r="AY108" s="116" t="s">
        <v>91</v>
      </c>
    </row>
    <row r="109" spans="2:65" s="1" customFormat="1" ht="25.5" customHeight="1" x14ac:dyDescent="0.3">
      <c r="B109" s="102"/>
      <c r="C109" s="103" t="s">
        <v>119</v>
      </c>
      <c r="D109" s="103" t="s">
        <v>94</v>
      </c>
      <c r="E109" s="104" t="s">
        <v>113</v>
      </c>
      <c r="F109" s="105" t="s">
        <v>114</v>
      </c>
      <c r="G109" s="106" t="s">
        <v>115</v>
      </c>
      <c r="H109" s="107">
        <v>60.1</v>
      </c>
      <c r="I109" s="231"/>
      <c r="J109" s="108">
        <f>ROUND(I109*H109,2)</f>
        <v>0</v>
      </c>
      <c r="K109" s="105" t="s">
        <v>98</v>
      </c>
      <c r="L109" s="25"/>
      <c r="M109" s="109" t="s">
        <v>1</v>
      </c>
      <c r="N109" s="110" t="s">
        <v>30</v>
      </c>
      <c r="O109" s="111">
        <v>0.01</v>
      </c>
      <c r="P109" s="111">
        <f>O109*H109</f>
        <v>0.60099999999999998</v>
      </c>
      <c r="Q109" s="111">
        <v>0</v>
      </c>
      <c r="R109" s="111">
        <f>Q109*H109</f>
        <v>0</v>
      </c>
      <c r="S109" s="111">
        <v>0</v>
      </c>
      <c r="T109" s="112">
        <f>S109*H109</f>
        <v>0</v>
      </c>
      <c r="AR109" s="14" t="s">
        <v>99</v>
      </c>
      <c r="AT109" s="14" t="s">
        <v>94</v>
      </c>
      <c r="AU109" s="14" t="s">
        <v>43</v>
      </c>
      <c r="AY109" s="14" t="s">
        <v>91</v>
      </c>
      <c r="BE109" s="113">
        <f>IF(N109="základní",J109,0)</f>
        <v>0</v>
      </c>
      <c r="BF109" s="113">
        <f>IF(N109="snížená",J109,0)</f>
        <v>0</v>
      </c>
      <c r="BG109" s="113">
        <f>IF(N109="zákl. přenesená",J109,0)</f>
        <v>0</v>
      </c>
      <c r="BH109" s="113">
        <f>IF(N109="sníž. přenesená",J109,0)</f>
        <v>0</v>
      </c>
      <c r="BI109" s="113">
        <f>IF(N109="nulová",J109,0)</f>
        <v>0</v>
      </c>
      <c r="BJ109" s="14" t="s">
        <v>11</v>
      </c>
      <c r="BK109" s="113">
        <f>ROUND(I109*H109,2)</f>
        <v>0</v>
      </c>
      <c r="BL109" s="14" t="s">
        <v>99</v>
      </c>
      <c r="BM109" s="14" t="s">
        <v>116</v>
      </c>
    </row>
    <row r="110" spans="2:65" s="7" customFormat="1" x14ac:dyDescent="0.3">
      <c r="B110" s="114"/>
      <c r="D110" s="115" t="s">
        <v>101</v>
      </c>
      <c r="E110" s="116" t="s">
        <v>1</v>
      </c>
      <c r="F110" s="117" t="s">
        <v>307</v>
      </c>
      <c r="H110" s="118">
        <v>60.1</v>
      </c>
      <c r="I110" s="232"/>
      <c r="L110" s="114"/>
      <c r="M110" s="119"/>
      <c r="N110" s="120"/>
      <c r="O110" s="120"/>
      <c r="P110" s="120"/>
      <c r="Q110" s="120"/>
      <c r="R110" s="120"/>
      <c r="S110" s="120"/>
      <c r="T110" s="121"/>
      <c r="AT110" s="116" t="s">
        <v>101</v>
      </c>
      <c r="AU110" s="116" t="s">
        <v>43</v>
      </c>
      <c r="AV110" s="7" t="s">
        <v>43</v>
      </c>
      <c r="AW110" s="7" t="s">
        <v>23</v>
      </c>
      <c r="AX110" s="7" t="s">
        <v>11</v>
      </c>
      <c r="AY110" s="116" t="s">
        <v>91</v>
      </c>
    </row>
    <row r="111" spans="2:65" s="1" customFormat="1" ht="16.5" customHeight="1" x14ac:dyDescent="0.3">
      <c r="B111" s="102"/>
      <c r="C111" s="103" t="s">
        <v>123</v>
      </c>
      <c r="D111" s="103" t="s">
        <v>94</v>
      </c>
      <c r="E111" s="104" t="s">
        <v>308</v>
      </c>
      <c r="F111" s="105" t="s">
        <v>309</v>
      </c>
      <c r="G111" s="106" t="s">
        <v>115</v>
      </c>
      <c r="H111" s="107">
        <v>53.22</v>
      </c>
      <c r="I111" s="231"/>
      <c r="J111" s="108">
        <f>ROUND(I111*H111,2)</f>
        <v>0</v>
      </c>
      <c r="K111" s="105" t="s">
        <v>98</v>
      </c>
      <c r="L111" s="25"/>
      <c r="M111" s="109" t="s">
        <v>1</v>
      </c>
      <c r="N111" s="110" t="s">
        <v>30</v>
      </c>
      <c r="O111" s="111">
        <v>0.37</v>
      </c>
      <c r="P111" s="111">
        <f>O111*H111</f>
        <v>19.691399999999998</v>
      </c>
      <c r="Q111" s="111">
        <v>1.5E-3</v>
      </c>
      <c r="R111" s="111">
        <f>Q111*H111</f>
        <v>7.9829999999999998E-2</v>
      </c>
      <c r="S111" s="111">
        <v>0</v>
      </c>
      <c r="T111" s="112">
        <f>S111*H111</f>
        <v>0</v>
      </c>
      <c r="AR111" s="14" t="s">
        <v>99</v>
      </c>
      <c r="AT111" s="14" t="s">
        <v>94</v>
      </c>
      <c r="AU111" s="14" t="s">
        <v>43</v>
      </c>
      <c r="AY111" s="14" t="s">
        <v>91</v>
      </c>
      <c r="BE111" s="113">
        <f>IF(N111="základní",J111,0)</f>
        <v>0</v>
      </c>
      <c r="BF111" s="113">
        <f>IF(N111="snížená",J111,0)</f>
        <v>0</v>
      </c>
      <c r="BG111" s="113">
        <f>IF(N111="zákl. přenesená",J111,0)</f>
        <v>0</v>
      </c>
      <c r="BH111" s="113">
        <f>IF(N111="sníž. přenesená",J111,0)</f>
        <v>0</v>
      </c>
      <c r="BI111" s="113">
        <f>IF(N111="nulová",J111,0)</f>
        <v>0</v>
      </c>
      <c r="BJ111" s="14" t="s">
        <v>11</v>
      </c>
      <c r="BK111" s="113">
        <f>ROUND(I111*H111,2)</f>
        <v>0</v>
      </c>
      <c r="BL111" s="14" t="s">
        <v>99</v>
      </c>
      <c r="BM111" s="14" t="s">
        <v>310</v>
      </c>
    </row>
    <row r="112" spans="2:65" s="7" customFormat="1" x14ac:dyDescent="0.3">
      <c r="B112" s="114"/>
      <c r="D112" s="115" t="s">
        <v>101</v>
      </c>
      <c r="E112" s="116" t="s">
        <v>1</v>
      </c>
      <c r="F112" s="117" t="s">
        <v>311</v>
      </c>
      <c r="H112" s="118">
        <v>36.22</v>
      </c>
      <c r="I112" s="232"/>
      <c r="L112" s="114"/>
      <c r="M112" s="119"/>
      <c r="N112" s="120"/>
      <c r="O112" s="120"/>
      <c r="P112" s="120"/>
      <c r="Q112" s="120"/>
      <c r="R112" s="120"/>
      <c r="S112" s="120"/>
      <c r="T112" s="121"/>
      <c r="AT112" s="116" t="s">
        <v>101</v>
      </c>
      <c r="AU112" s="116" t="s">
        <v>43</v>
      </c>
      <c r="AV112" s="7" t="s">
        <v>43</v>
      </c>
      <c r="AW112" s="7" t="s">
        <v>23</v>
      </c>
      <c r="AX112" s="7" t="s">
        <v>41</v>
      </c>
      <c r="AY112" s="116" t="s">
        <v>91</v>
      </c>
    </row>
    <row r="113" spans="2:65" s="7" customFormat="1" x14ac:dyDescent="0.3">
      <c r="B113" s="114"/>
      <c r="D113" s="115" t="s">
        <v>101</v>
      </c>
      <c r="E113" s="116" t="s">
        <v>1</v>
      </c>
      <c r="F113" s="117" t="s">
        <v>312</v>
      </c>
      <c r="H113" s="118">
        <v>17</v>
      </c>
      <c r="I113" s="232"/>
      <c r="L113" s="114"/>
      <c r="M113" s="119"/>
      <c r="N113" s="120"/>
      <c r="O113" s="120"/>
      <c r="P113" s="120"/>
      <c r="Q113" s="120"/>
      <c r="R113" s="120"/>
      <c r="S113" s="120"/>
      <c r="T113" s="121"/>
      <c r="AT113" s="116" t="s">
        <v>101</v>
      </c>
      <c r="AU113" s="116" t="s">
        <v>43</v>
      </c>
      <c r="AV113" s="7" t="s">
        <v>43</v>
      </c>
      <c r="AW113" s="7" t="s">
        <v>23</v>
      </c>
      <c r="AX113" s="7" t="s">
        <v>41</v>
      </c>
      <c r="AY113" s="116" t="s">
        <v>91</v>
      </c>
    </row>
    <row r="114" spans="2:65" s="8" customFormat="1" x14ac:dyDescent="0.3">
      <c r="B114" s="122"/>
      <c r="D114" s="115" t="s">
        <v>101</v>
      </c>
      <c r="E114" s="123" t="s">
        <v>1</v>
      </c>
      <c r="F114" s="124" t="s">
        <v>129</v>
      </c>
      <c r="H114" s="125">
        <v>53.22</v>
      </c>
      <c r="I114" s="234"/>
      <c r="L114" s="122"/>
      <c r="M114" s="126"/>
      <c r="N114" s="127"/>
      <c r="O114" s="127"/>
      <c r="P114" s="127"/>
      <c r="Q114" s="127"/>
      <c r="R114" s="127"/>
      <c r="S114" s="127"/>
      <c r="T114" s="128"/>
      <c r="AT114" s="123" t="s">
        <v>101</v>
      </c>
      <c r="AU114" s="123" t="s">
        <v>43</v>
      </c>
      <c r="AV114" s="8" t="s">
        <v>99</v>
      </c>
      <c r="AW114" s="8" t="s">
        <v>23</v>
      </c>
      <c r="AX114" s="8" t="s">
        <v>11</v>
      </c>
      <c r="AY114" s="123" t="s">
        <v>91</v>
      </c>
    </row>
    <row r="115" spans="2:65" s="6" customFormat="1" ht="29.85" customHeight="1" x14ac:dyDescent="0.3">
      <c r="B115" s="90"/>
      <c r="D115" s="91" t="s">
        <v>40</v>
      </c>
      <c r="E115" s="100" t="s">
        <v>117</v>
      </c>
      <c r="F115" s="100" t="s">
        <v>118</v>
      </c>
      <c r="I115" s="233"/>
      <c r="J115" s="101">
        <f>BK115</f>
        <v>0</v>
      </c>
      <c r="L115" s="90"/>
      <c r="M115" s="94"/>
      <c r="N115" s="95"/>
      <c r="O115" s="95"/>
      <c r="P115" s="96">
        <f>SUM(P116:P130)</f>
        <v>411.93109599999997</v>
      </c>
      <c r="Q115" s="95"/>
      <c r="R115" s="96">
        <f>SUM(R116:R130)</f>
        <v>0.10971990000000001</v>
      </c>
      <c r="S115" s="95"/>
      <c r="T115" s="97">
        <f>SUM(T116:T130)</f>
        <v>7.2329459999999992</v>
      </c>
      <c r="AR115" s="91" t="s">
        <v>11</v>
      </c>
      <c r="AT115" s="98" t="s">
        <v>40</v>
      </c>
      <c r="AU115" s="98" t="s">
        <v>11</v>
      </c>
      <c r="AY115" s="91" t="s">
        <v>91</v>
      </c>
      <c r="BK115" s="99">
        <f>SUM(BK116:BK130)</f>
        <v>0</v>
      </c>
    </row>
    <row r="116" spans="2:65" s="1" customFormat="1" ht="25.5" customHeight="1" x14ac:dyDescent="0.3">
      <c r="B116" s="102"/>
      <c r="C116" s="103" t="s">
        <v>117</v>
      </c>
      <c r="D116" s="103" t="s">
        <v>94</v>
      </c>
      <c r="E116" s="104" t="s">
        <v>120</v>
      </c>
      <c r="F116" s="105" t="s">
        <v>121</v>
      </c>
      <c r="G116" s="106" t="s">
        <v>97</v>
      </c>
      <c r="H116" s="107">
        <v>33.94</v>
      </c>
      <c r="I116" s="231"/>
      <c r="J116" s="108">
        <f>ROUND(I116*H116,2)</f>
        <v>0</v>
      </c>
      <c r="K116" s="105" t="s">
        <v>98</v>
      </c>
      <c r="L116" s="25"/>
      <c r="M116" s="109" t="s">
        <v>1</v>
      </c>
      <c r="N116" s="110" t="s">
        <v>30</v>
      </c>
      <c r="O116" s="111">
        <v>0.126</v>
      </c>
      <c r="P116" s="111">
        <f>O116*H116</f>
        <v>4.27644</v>
      </c>
      <c r="Q116" s="111">
        <v>2.1000000000000001E-4</v>
      </c>
      <c r="R116" s="111">
        <f>Q116*H116</f>
        <v>7.1273999999999999E-3</v>
      </c>
      <c r="S116" s="111">
        <v>0</v>
      </c>
      <c r="T116" s="112">
        <f>S116*H116</f>
        <v>0</v>
      </c>
      <c r="AR116" s="14" t="s">
        <v>99</v>
      </c>
      <c r="AT116" s="14" t="s">
        <v>94</v>
      </c>
      <c r="AU116" s="14" t="s">
        <v>43</v>
      </c>
      <c r="AY116" s="14" t="s">
        <v>91</v>
      </c>
      <c r="BE116" s="113">
        <f>IF(N116="základní",J116,0)</f>
        <v>0</v>
      </c>
      <c r="BF116" s="113">
        <f>IF(N116="snížená",J116,0)</f>
        <v>0</v>
      </c>
      <c r="BG116" s="113">
        <f>IF(N116="zákl. přenesená",J116,0)</f>
        <v>0</v>
      </c>
      <c r="BH116" s="113">
        <f>IF(N116="sníž. přenesená",J116,0)</f>
        <v>0</v>
      </c>
      <c r="BI116" s="113">
        <f>IF(N116="nulová",J116,0)</f>
        <v>0</v>
      </c>
      <c r="BJ116" s="14" t="s">
        <v>11</v>
      </c>
      <c r="BK116" s="113">
        <f>ROUND(I116*H116,2)</f>
        <v>0</v>
      </c>
      <c r="BL116" s="14" t="s">
        <v>99</v>
      </c>
      <c r="BM116" s="14" t="s">
        <v>122</v>
      </c>
    </row>
    <row r="117" spans="2:65" s="7" customFormat="1" x14ac:dyDescent="0.3">
      <c r="B117" s="114"/>
      <c r="D117" s="115" t="s">
        <v>101</v>
      </c>
      <c r="E117" s="116" t="s">
        <v>1</v>
      </c>
      <c r="F117" s="117" t="s">
        <v>52</v>
      </c>
      <c r="H117" s="118">
        <v>33.94</v>
      </c>
      <c r="I117" s="232"/>
      <c r="L117" s="114"/>
      <c r="M117" s="119"/>
      <c r="N117" s="120"/>
      <c r="O117" s="120"/>
      <c r="P117" s="120"/>
      <c r="Q117" s="120"/>
      <c r="R117" s="120"/>
      <c r="S117" s="120"/>
      <c r="T117" s="121"/>
      <c r="AT117" s="116" t="s">
        <v>101</v>
      </c>
      <c r="AU117" s="116" t="s">
        <v>43</v>
      </c>
      <c r="AV117" s="7" t="s">
        <v>43</v>
      </c>
      <c r="AW117" s="7" t="s">
        <v>23</v>
      </c>
      <c r="AX117" s="7" t="s">
        <v>11</v>
      </c>
      <c r="AY117" s="116" t="s">
        <v>91</v>
      </c>
    </row>
    <row r="118" spans="2:65" s="1" customFormat="1" ht="25.5" customHeight="1" x14ac:dyDescent="0.3">
      <c r="B118" s="102"/>
      <c r="C118" s="103" t="s">
        <v>130</v>
      </c>
      <c r="D118" s="103" t="s">
        <v>94</v>
      </c>
      <c r="E118" s="104" t="s">
        <v>124</v>
      </c>
      <c r="F118" s="105" t="s">
        <v>125</v>
      </c>
      <c r="G118" s="106" t="s">
        <v>97</v>
      </c>
      <c r="H118" s="107">
        <v>33.94</v>
      </c>
      <c r="I118" s="231"/>
      <c r="J118" s="108">
        <f>ROUND(I118*H118,2)</f>
        <v>0</v>
      </c>
      <c r="K118" s="105" t="s">
        <v>98</v>
      </c>
      <c r="L118" s="25"/>
      <c r="M118" s="109" t="s">
        <v>1</v>
      </c>
      <c r="N118" s="110" t="s">
        <v>30</v>
      </c>
      <c r="O118" s="111">
        <v>0.35399999999999998</v>
      </c>
      <c r="P118" s="111">
        <f>O118*H118</f>
        <v>12.014759999999999</v>
      </c>
      <c r="Q118" s="111">
        <v>4.0000000000000003E-5</v>
      </c>
      <c r="R118" s="111">
        <f>Q118*H118</f>
        <v>1.3576E-3</v>
      </c>
      <c r="S118" s="111">
        <v>0</v>
      </c>
      <c r="T118" s="112">
        <f>S118*H118</f>
        <v>0</v>
      </c>
      <c r="AR118" s="14" t="s">
        <v>99</v>
      </c>
      <c r="AT118" s="14" t="s">
        <v>94</v>
      </c>
      <c r="AU118" s="14" t="s">
        <v>43</v>
      </c>
      <c r="AY118" s="14" t="s">
        <v>91</v>
      </c>
      <c r="BE118" s="113">
        <f>IF(N118="základní",J118,0)</f>
        <v>0</v>
      </c>
      <c r="BF118" s="113">
        <f>IF(N118="snížená",J118,0)</f>
        <v>0</v>
      </c>
      <c r="BG118" s="113">
        <f>IF(N118="zákl. přenesená",J118,0)</f>
        <v>0</v>
      </c>
      <c r="BH118" s="113">
        <f>IF(N118="sníž. přenesená",J118,0)</f>
        <v>0</v>
      </c>
      <c r="BI118" s="113">
        <f>IF(N118="nulová",J118,0)</f>
        <v>0</v>
      </c>
      <c r="BJ118" s="14" t="s">
        <v>11</v>
      </c>
      <c r="BK118" s="113">
        <f>ROUND(I118*H118,2)</f>
        <v>0</v>
      </c>
      <c r="BL118" s="14" t="s">
        <v>99</v>
      </c>
      <c r="BM118" s="14" t="s">
        <v>313</v>
      </c>
    </row>
    <row r="119" spans="2:65" s="7" customFormat="1" x14ac:dyDescent="0.3">
      <c r="B119" s="114"/>
      <c r="D119" s="115" t="s">
        <v>101</v>
      </c>
      <c r="E119" s="116" t="s">
        <v>1</v>
      </c>
      <c r="F119" s="117" t="s">
        <v>52</v>
      </c>
      <c r="H119" s="118">
        <v>33.94</v>
      </c>
      <c r="I119" s="232"/>
      <c r="L119" s="114"/>
      <c r="M119" s="119"/>
      <c r="N119" s="120"/>
      <c r="O119" s="120"/>
      <c r="P119" s="120"/>
      <c r="Q119" s="120"/>
      <c r="R119" s="120"/>
      <c r="S119" s="120"/>
      <c r="T119" s="121"/>
      <c r="AT119" s="116" t="s">
        <v>101</v>
      </c>
      <c r="AU119" s="116" t="s">
        <v>43</v>
      </c>
      <c r="AV119" s="7" t="s">
        <v>43</v>
      </c>
      <c r="AW119" s="7" t="s">
        <v>23</v>
      </c>
      <c r="AX119" s="7" t="s">
        <v>11</v>
      </c>
      <c r="AY119" s="116" t="s">
        <v>91</v>
      </c>
    </row>
    <row r="120" spans="2:65" s="1" customFormat="1" ht="25.5" customHeight="1" x14ac:dyDescent="0.3">
      <c r="B120" s="102"/>
      <c r="C120" s="103" t="s">
        <v>134</v>
      </c>
      <c r="D120" s="103" t="s">
        <v>94</v>
      </c>
      <c r="E120" s="104" t="s">
        <v>314</v>
      </c>
      <c r="F120" s="105" t="s">
        <v>315</v>
      </c>
      <c r="G120" s="106" t="s">
        <v>97</v>
      </c>
      <c r="H120" s="107">
        <v>8.5</v>
      </c>
      <c r="I120" s="231"/>
      <c r="J120" s="108">
        <f>ROUND(I120*H120,2)</f>
        <v>0</v>
      </c>
      <c r="K120" s="105" t="s">
        <v>98</v>
      </c>
      <c r="L120" s="25"/>
      <c r="M120" s="109" t="s">
        <v>1</v>
      </c>
      <c r="N120" s="110" t="s">
        <v>30</v>
      </c>
      <c r="O120" s="111">
        <v>0.6</v>
      </c>
      <c r="P120" s="111">
        <f>O120*H120</f>
        <v>5.0999999999999996</v>
      </c>
      <c r="Q120" s="111">
        <v>0</v>
      </c>
      <c r="R120" s="111">
        <f>Q120*H120</f>
        <v>0</v>
      </c>
      <c r="S120" s="111">
        <v>8.2000000000000003E-2</v>
      </c>
      <c r="T120" s="112">
        <f>S120*H120</f>
        <v>0.69700000000000006</v>
      </c>
      <c r="AR120" s="14" t="s">
        <v>99</v>
      </c>
      <c r="AT120" s="14" t="s">
        <v>94</v>
      </c>
      <c r="AU120" s="14" t="s">
        <v>43</v>
      </c>
      <c r="AY120" s="14" t="s">
        <v>91</v>
      </c>
      <c r="BE120" s="113">
        <f>IF(N120="základní",J120,0)</f>
        <v>0</v>
      </c>
      <c r="BF120" s="113">
        <f>IF(N120="snížená",J120,0)</f>
        <v>0</v>
      </c>
      <c r="BG120" s="113">
        <f>IF(N120="zákl. přenesená",J120,0)</f>
        <v>0</v>
      </c>
      <c r="BH120" s="113">
        <f>IF(N120="sníž. přenesená",J120,0)</f>
        <v>0</v>
      </c>
      <c r="BI120" s="113">
        <f>IF(N120="nulová",J120,0)</f>
        <v>0</v>
      </c>
      <c r="BJ120" s="14" t="s">
        <v>11</v>
      </c>
      <c r="BK120" s="113">
        <f>ROUND(I120*H120,2)</f>
        <v>0</v>
      </c>
      <c r="BL120" s="14" t="s">
        <v>99</v>
      </c>
      <c r="BM120" s="14" t="s">
        <v>316</v>
      </c>
    </row>
    <row r="121" spans="2:65" s="7" customFormat="1" x14ac:dyDescent="0.3">
      <c r="B121" s="114"/>
      <c r="D121" s="115" t="s">
        <v>101</v>
      </c>
      <c r="E121" s="116" t="s">
        <v>1</v>
      </c>
      <c r="F121" s="117" t="s">
        <v>317</v>
      </c>
      <c r="H121" s="118">
        <v>8.5</v>
      </c>
      <c r="I121" s="232"/>
      <c r="L121" s="114"/>
      <c r="M121" s="119"/>
      <c r="N121" s="120"/>
      <c r="O121" s="120"/>
      <c r="P121" s="120"/>
      <c r="Q121" s="120"/>
      <c r="R121" s="120"/>
      <c r="S121" s="120"/>
      <c r="T121" s="121"/>
      <c r="AT121" s="116" t="s">
        <v>101</v>
      </c>
      <c r="AU121" s="116" t="s">
        <v>43</v>
      </c>
      <c r="AV121" s="7" t="s">
        <v>43</v>
      </c>
      <c r="AW121" s="7" t="s">
        <v>23</v>
      </c>
      <c r="AX121" s="7" t="s">
        <v>11</v>
      </c>
      <c r="AY121" s="116" t="s">
        <v>91</v>
      </c>
    </row>
    <row r="122" spans="2:65" s="1" customFormat="1" ht="25.5" customHeight="1" x14ac:dyDescent="0.3">
      <c r="B122" s="102"/>
      <c r="C122" s="103" t="s">
        <v>136</v>
      </c>
      <c r="D122" s="103" t="s">
        <v>94</v>
      </c>
      <c r="E122" s="104" t="s">
        <v>126</v>
      </c>
      <c r="F122" s="105" t="s">
        <v>127</v>
      </c>
      <c r="G122" s="106" t="s">
        <v>97</v>
      </c>
      <c r="H122" s="107">
        <v>138.69999999999999</v>
      </c>
      <c r="I122" s="231"/>
      <c r="J122" s="108">
        <f>ROUND(I122*H122,2)</f>
        <v>0</v>
      </c>
      <c r="K122" s="105" t="s">
        <v>98</v>
      </c>
      <c r="L122" s="25"/>
      <c r="M122" s="109" t="s">
        <v>1</v>
      </c>
      <c r="N122" s="110" t="s">
        <v>30</v>
      </c>
      <c r="O122" s="111">
        <v>0.26</v>
      </c>
      <c r="P122" s="111">
        <f>O122*H122</f>
        <v>36.061999999999998</v>
      </c>
      <c r="Q122" s="111">
        <v>0</v>
      </c>
      <c r="R122" s="111">
        <f>Q122*H122</f>
        <v>0</v>
      </c>
      <c r="S122" s="111">
        <v>4.5999999999999999E-2</v>
      </c>
      <c r="T122" s="112">
        <f>S122*H122</f>
        <v>6.3801999999999994</v>
      </c>
      <c r="AR122" s="14" t="s">
        <v>99</v>
      </c>
      <c r="AT122" s="14" t="s">
        <v>94</v>
      </c>
      <c r="AU122" s="14" t="s">
        <v>43</v>
      </c>
      <c r="AY122" s="14" t="s">
        <v>91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14" t="s">
        <v>11</v>
      </c>
      <c r="BK122" s="113">
        <f>ROUND(I122*H122,2)</f>
        <v>0</v>
      </c>
      <c r="BL122" s="14" t="s">
        <v>99</v>
      </c>
      <c r="BM122" s="14" t="s">
        <v>128</v>
      </c>
    </row>
    <row r="123" spans="2:65" s="7" customFormat="1" x14ac:dyDescent="0.3">
      <c r="B123" s="114"/>
      <c r="D123" s="115" t="s">
        <v>101</v>
      </c>
      <c r="E123" s="116" t="s">
        <v>1</v>
      </c>
      <c r="F123" s="117" t="s">
        <v>318</v>
      </c>
      <c r="H123" s="118">
        <v>68.906999999999996</v>
      </c>
      <c r="I123" s="232"/>
      <c r="L123" s="114"/>
      <c r="M123" s="119"/>
      <c r="N123" s="120"/>
      <c r="O123" s="120"/>
      <c r="P123" s="120"/>
      <c r="Q123" s="120"/>
      <c r="R123" s="120"/>
      <c r="S123" s="120"/>
      <c r="T123" s="121"/>
      <c r="AT123" s="116" t="s">
        <v>101</v>
      </c>
      <c r="AU123" s="116" t="s">
        <v>43</v>
      </c>
      <c r="AV123" s="7" t="s">
        <v>43</v>
      </c>
      <c r="AW123" s="7" t="s">
        <v>23</v>
      </c>
      <c r="AX123" s="7" t="s">
        <v>41</v>
      </c>
      <c r="AY123" s="116" t="s">
        <v>91</v>
      </c>
    </row>
    <row r="124" spans="2:65" s="7" customFormat="1" x14ac:dyDescent="0.3">
      <c r="B124" s="114"/>
      <c r="D124" s="115" t="s">
        <v>101</v>
      </c>
      <c r="E124" s="116" t="s">
        <v>1</v>
      </c>
      <c r="F124" s="117" t="s">
        <v>319</v>
      </c>
      <c r="H124" s="118">
        <v>69.793000000000006</v>
      </c>
      <c r="I124" s="232"/>
      <c r="L124" s="114"/>
      <c r="M124" s="119"/>
      <c r="N124" s="120"/>
      <c r="O124" s="120"/>
      <c r="P124" s="120"/>
      <c r="Q124" s="120"/>
      <c r="R124" s="120"/>
      <c r="S124" s="120"/>
      <c r="T124" s="121"/>
      <c r="AT124" s="116" t="s">
        <v>101</v>
      </c>
      <c r="AU124" s="116" t="s">
        <v>43</v>
      </c>
      <c r="AV124" s="7" t="s">
        <v>43</v>
      </c>
      <c r="AW124" s="7" t="s">
        <v>23</v>
      </c>
      <c r="AX124" s="7" t="s">
        <v>41</v>
      </c>
      <c r="AY124" s="116" t="s">
        <v>91</v>
      </c>
    </row>
    <row r="125" spans="2:65" s="8" customFormat="1" x14ac:dyDescent="0.3">
      <c r="B125" s="122"/>
      <c r="D125" s="115" t="s">
        <v>101</v>
      </c>
      <c r="E125" s="123" t="s">
        <v>50</v>
      </c>
      <c r="F125" s="124" t="s">
        <v>129</v>
      </c>
      <c r="H125" s="125">
        <v>138.69999999999999</v>
      </c>
      <c r="I125" s="234"/>
      <c r="L125" s="122"/>
      <c r="M125" s="126"/>
      <c r="N125" s="127"/>
      <c r="O125" s="127"/>
      <c r="P125" s="127"/>
      <c r="Q125" s="127"/>
      <c r="R125" s="127"/>
      <c r="S125" s="127"/>
      <c r="T125" s="128"/>
      <c r="AT125" s="123" t="s">
        <v>101</v>
      </c>
      <c r="AU125" s="123" t="s">
        <v>43</v>
      </c>
      <c r="AV125" s="8" t="s">
        <v>99</v>
      </c>
      <c r="AW125" s="8" t="s">
        <v>23</v>
      </c>
      <c r="AX125" s="8" t="s">
        <v>11</v>
      </c>
      <c r="AY125" s="123" t="s">
        <v>91</v>
      </c>
    </row>
    <row r="126" spans="2:65" s="1" customFormat="1" ht="25.5" customHeight="1" x14ac:dyDescent="0.3">
      <c r="B126" s="102"/>
      <c r="C126" s="103" t="s">
        <v>142</v>
      </c>
      <c r="D126" s="103" t="s">
        <v>94</v>
      </c>
      <c r="E126" s="104" t="s">
        <v>131</v>
      </c>
      <c r="F126" s="105" t="s">
        <v>132</v>
      </c>
      <c r="G126" s="106" t="s">
        <v>97</v>
      </c>
      <c r="H126" s="107">
        <v>155.74600000000001</v>
      </c>
      <c r="I126" s="231"/>
      <c r="J126" s="108">
        <f>ROUND(I126*H126,2)</f>
        <v>0</v>
      </c>
      <c r="K126" s="105" t="s">
        <v>1</v>
      </c>
      <c r="L126" s="25"/>
      <c r="M126" s="109" t="s">
        <v>1</v>
      </c>
      <c r="N126" s="110" t="s">
        <v>30</v>
      </c>
      <c r="O126" s="111">
        <v>2.2759999999999998</v>
      </c>
      <c r="P126" s="111">
        <f>O126*H126</f>
        <v>354.47789599999999</v>
      </c>
      <c r="Q126" s="111">
        <v>6.4999999999999997E-4</v>
      </c>
      <c r="R126" s="111">
        <f>Q126*H126</f>
        <v>0.1012349</v>
      </c>
      <c r="S126" s="111">
        <v>1E-3</v>
      </c>
      <c r="T126" s="112">
        <f>S126*H126</f>
        <v>0.15574600000000002</v>
      </c>
      <c r="AR126" s="14" t="s">
        <v>99</v>
      </c>
      <c r="AT126" s="14" t="s">
        <v>94</v>
      </c>
      <c r="AU126" s="14" t="s">
        <v>43</v>
      </c>
      <c r="AY126" s="14" t="s">
        <v>91</v>
      </c>
      <c r="BE126" s="113">
        <f>IF(N126="základní",J126,0)</f>
        <v>0</v>
      </c>
      <c r="BF126" s="113">
        <f>IF(N126="snížená",J126,0)</f>
        <v>0</v>
      </c>
      <c r="BG126" s="113">
        <f>IF(N126="zákl. přenesená",J126,0)</f>
        <v>0</v>
      </c>
      <c r="BH126" s="113">
        <f>IF(N126="sníž. přenesená",J126,0)</f>
        <v>0</v>
      </c>
      <c r="BI126" s="113">
        <f>IF(N126="nulová",J126,0)</f>
        <v>0</v>
      </c>
      <c r="BJ126" s="14" t="s">
        <v>11</v>
      </c>
      <c r="BK126" s="113">
        <f>ROUND(I126*H126,2)</f>
        <v>0</v>
      </c>
      <c r="BL126" s="14" t="s">
        <v>99</v>
      </c>
      <c r="BM126" s="14" t="s">
        <v>133</v>
      </c>
    </row>
    <row r="127" spans="2:65" s="7" customFormat="1" x14ac:dyDescent="0.3">
      <c r="B127" s="114"/>
      <c r="D127" s="115" t="s">
        <v>101</v>
      </c>
      <c r="E127" s="116" t="s">
        <v>1</v>
      </c>
      <c r="F127" s="117" t="s">
        <v>320</v>
      </c>
      <c r="H127" s="118">
        <v>76.11</v>
      </c>
      <c r="I127" s="232"/>
      <c r="L127" s="114"/>
      <c r="M127" s="119"/>
      <c r="N127" s="120"/>
      <c r="O127" s="120"/>
      <c r="P127" s="120"/>
      <c r="Q127" s="120"/>
      <c r="R127" s="120"/>
      <c r="S127" s="120"/>
      <c r="T127" s="121"/>
      <c r="AT127" s="116" t="s">
        <v>101</v>
      </c>
      <c r="AU127" s="116" t="s">
        <v>43</v>
      </c>
      <c r="AV127" s="7" t="s">
        <v>43</v>
      </c>
      <c r="AW127" s="7" t="s">
        <v>23</v>
      </c>
      <c r="AX127" s="7" t="s">
        <v>41</v>
      </c>
      <c r="AY127" s="116" t="s">
        <v>91</v>
      </c>
    </row>
    <row r="128" spans="2:65" s="7" customFormat="1" x14ac:dyDescent="0.3">
      <c r="B128" s="114"/>
      <c r="D128" s="115" t="s">
        <v>101</v>
      </c>
      <c r="E128" s="116" t="s">
        <v>1</v>
      </c>
      <c r="F128" s="117" t="s">
        <v>321</v>
      </c>
      <c r="H128" s="118">
        <v>79.635999999999996</v>
      </c>
      <c r="I128" s="232"/>
      <c r="L128" s="114"/>
      <c r="M128" s="119"/>
      <c r="N128" s="120"/>
      <c r="O128" s="120"/>
      <c r="P128" s="120"/>
      <c r="Q128" s="120"/>
      <c r="R128" s="120"/>
      <c r="S128" s="120"/>
      <c r="T128" s="121"/>
      <c r="AT128" s="116" t="s">
        <v>101</v>
      </c>
      <c r="AU128" s="116" t="s">
        <v>43</v>
      </c>
      <c r="AV128" s="7" t="s">
        <v>43</v>
      </c>
      <c r="AW128" s="7" t="s">
        <v>23</v>
      </c>
      <c r="AX128" s="7" t="s">
        <v>41</v>
      </c>
      <c r="AY128" s="116" t="s">
        <v>91</v>
      </c>
    </row>
    <row r="129" spans="2:65" s="8" customFormat="1" x14ac:dyDescent="0.3">
      <c r="B129" s="122"/>
      <c r="D129" s="115" t="s">
        <v>101</v>
      </c>
      <c r="E129" s="123" t="s">
        <v>1</v>
      </c>
      <c r="F129" s="124" t="s">
        <v>129</v>
      </c>
      <c r="H129" s="125">
        <v>155.74600000000001</v>
      </c>
      <c r="I129" s="234"/>
      <c r="L129" s="122"/>
      <c r="M129" s="126"/>
      <c r="N129" s="127"/>
      <c r="O129" s="127"/>
      <c r="P129" s="127"/>
      <c r="Q129" s="127"/>
      <c r="R129" s="127"/>
      <c r="S129" s="127"/>
      <c r="T129" s="128"/>
      <c r="AT129" s="123" t="s">
        <v>101</v>
      </c>
      <c r="AU129" s="123" t="s">
        <v>43</v>
      </c>
      <c r="AV129" s="8" t="s">
        <v>99</v>
      </c>
      <c r="AW129" s="8" t="s">
        <v>23</v>
      </c>
      <c r="AX129" s="8" t="s">
        <v>11</v>
      </c>
      <c r="AY129" s="123" t="s">
        <v>91</v>
      </c>
    </row>
    <row r="130" spans="2:65" s="1" customFormat="1" ht="25.5" customHeight="1" x14ac:dyDescent="0.3">
      <c r="B130" s="102"/>
      <c r="C130" s="103" t="s">
        <v>147</v>
      </c>
      <c r="D130" s="103" t="s">
        <v>94</v>
      </c>
      <c r="E130" s="104" t="s">
        <v>137</v>
      </c>
      <c r="F130" s="105" t="s">
        <v>138</v>
      </c>
      <c r="G130" s="106" t="s">
        <v>135</v>
      </c>
      <c r="H130" s="107">
        <v>1</v>
      </c>
      <c r="I130" s="231"/>
      <c r="J130" s="108">
        <f>ROUND(I130*H130,2)</f>
        <v>0</v>
      </c>
      <c r="K130" s="105" t="s">
        <v>1</v>
      </c>
      <c r="L130" s="25"/>
      <c r="M130" s="109" t="s">
        <v>1</v>
      </c>
      <c r="N130" s="110" t="s">
        <v>30</v>
      </c>
      <c r="O130" s="111">
        <v>0</v>
      </c>
      <c r="P130" s="111">
        <f>O130*H130</f>
        <v>0</v>
      </c>
      <c r="Q130" s="111">
        <v>0</v>
      </c>
      <c r="R130" s="111">
        <f>Q130*H130</f>
        <v>0</v>
      </c>
      <c r="S130" s="111">
        <v>0</v>
      </c>
      <c r="T130" s="112">
        <f>S130*H130</f>
        <v>0</v>
      </c>
      <c r="AR130" s="14" t="s">
        <v>99</v>
      </c>
      <c r="AT130" s="14" t="s">
        <v>94</v>
      </c>
      <c r="AU130" s="14" t="s">
        <v>43</v>
      </c>
      <c r="AY130" s="14" t="s">
        <v>91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4" t="s">
        <v>11</v>
      </c>
      <c r="BK130" s="113">
        <f>ROUND(I130*H130,2)</f>
        <v>0</v>
      </c>
      <c r="BL130" s="14" t="s">
        <v>99</v>
      </c>
      <c r="BM130" s="14" t="s">
        <v>139</v>
      </c>
    </row>
    <row r="131" spans="2:65" s="6" customFormat="1" ht="29.85" customHeight="1" x14ac:dyDescent="0.3">
      <c r="B131" s="90"/>
      <c r="D131" s="91" t="s">
        <v>40</v>
      </c>
      <c r="E131" s="100" t="s">
        <v>140</v>
      </c>
      <c r="F131" s="100" t="s">
        <v>141</v>
      </c>
      <c r="I131" s="233"/>
      <c r="J131" s="101">
        <f>BK131</f>
        <v>0</v>
      </c>
      <c r="L131" s="90"/>
      <c r="M131" s="94"/>
      <c r="N131" s="95"/>
      <c r="O131" s="95"/>
      <c r="P131" s="96">
        <f>SUM(P132:P138)</f>
        <v>45.424323000000001</v>
      </c>
      <c r="Q131" s="95"/>
      <c r="R131" s="96">
        <f>SUM(R132:R138)</f>
        <v>0</v>
      </c>
      <c r="S131" s="95"/>
      <c r="T131" s="97">
        <f>SUM(T132:T138)</f>
        <v>0</v>
      </c>
      <c r="AR131" s="91" t="s">
        <v>11</v>
      </c>
      <c r="AT131" s="98" t="s">
        <v>40</v>
      </c>
      <c r="AU131" s="98" t="s">
        <v>11</v>
      </c>
      <c r="AY131" s="91" t="s">
        <v>91</v>
      </c>
      <c r="BK131" s="99">
        <f>SUM(BK132:BK138)</f>
        <v>0</v>
      </c>
    </row>
    <row r="132" spans="2:65" s="1" customFormat="1" ht="25.5" customHeight="1" x14ac:dyDescent="0.3">
      <c r="B132" s="102"/>
      <c r="C132" s="103" t="s">
        <v>5</v>
      </c>
      <c r="D132" s="103" t="s">
        <v>94</v>
      </c>
      <c r="E132" s="104" t="s">
        <v>143</v>
      </c>
      <c r="F132" s="105" t="s">
        <v>144</v>
      </c>
      <c r="G132" s="106" t="s">
        <v>145</v>
      </c>
      <c r="H132" s="107">
        <v>8.6869999999999994</v>
      </c>
      <c r="I132" s="231"/>
      <c r="J132" s="108">
        <f>ROUND(I132*H132,2)</f>
        <v>0</v>
      </c>
      <c r="K132" s="105" t="s">
        <v>98</v>
      </c>
      <c r="L132" s="25"/>
      <c r="M132" s="109" t="s">
        <v>1</v>
      </c>
      <c r="N132" s="110" t="s">
        <v>30</v>
      </c>
      <c r="O132" s="111">
        <v>2.42</v>
      </c>
      <c r="P132" s="111">
        <f>O132*H132</f>
        <v>21.022539999999999</v>
      </c>
      <c r="Q132" s="111">
        <v>0</v>
      </c>
      <c r="R132" s="111">
        <f>Q132*H132</f>
        <v>0</v>
      </c>
      <c r="S132" s="111">
        <v>0</v>
      </c>
      <c r="T132" s="112">
        <f>S132*H132</f>
        <v>0</v>
      </c>
      <c r="AR132" s="14" t="s">
        <v>99</v>
      </c>
      <c r="AT132" s="14" t="s">
        <v>94</v>
      </c>
      <c r="AU132" s="14" t="s">
        <v>43</v>
      </c>
      <c r="AY132" s="14" t="s">
        <v>91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14" t="s">
        <v>11</v>
      </c>
      <c r="BK132" s="113">
        <f>ROUND(I132*H132,2)</f>
        <v>0</v>
      </c>
      <c r="BL132" s="14" t="s">
        <v>99</v>
      </c>
      <c r="BM132" s="14" t="s">
        <v>146</v>
      </c>
    </row>
    <row r="133" spans="2:65" s="1" customFormat="1" ht="38.25" customHeight="1" x14ac:dyDescent="0.3">
      <c r="B133" s="102"/>
      <c r="C133" s="103" t="s">
        <v>153</v>
      </c>
      <c r="D133" s="103" t="s">
        <v>94</v>
      </c>
      <c r="E133" s="104" t="s">
        <v>148</v>
      </c>
      <c r="F133" s="105" t="s">
        <v>149</v>
      </c>
      <c r="G133" s="106" t="s">
        <v>145</v>
      </c>
      <c r="H133" s="107">
        <v>86.87</v>
      </c>
      <c r="I133" s="231"/>
      <c r="J133" s="108">
        <f>ROUND(I133*H133,2)</f>
        <v>0</v>
      </c>
      <c r="K133" s="105" t="s">
        <v>98</v>
      </c>
      <c r="L133" s="25"/>
      <c r="M133" s="109" t="s">
        <v>1</v>
      </c>
      <c r="N133" s="110" t="s">
        <v>30</v>
      </c>
      <c r="O133" s="111">
        <v>0.26</v>
      </c>
      <c r="P133" s="111">
        <f>O133*H133</f>
        <v>22.586200000000002</v>
      </c>
      <c r="Q133" s="111">
        <v>0</v>
      </c>
      <c r="R133" s="111">
        <f>Q133*H133</f>
        <v>0</v>
      </c>
      <c r="S133" s="111">
        <v>0</v>
      </c>
      <c r="T133" s="112">
        <f>S133*H133</f>
        <v>0</v>
      </c>
      <c r="AR133" s="14" t="s">
        <v>99</v>
      </c>
      <c r="AT133" s="14" t="s">
        <v>94</v>
      </c>
      <c r="AU133" s="14" t="s">
        <v>43</v>
      </c>
      <c r="AY133" s="14" t="s">
        <v>91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4" t="s">
        <v>11</v>
      </c>
      <c r="BK133" s="113">
        <f>ROUND(I133*H133,2)</f>
        <v>0</v>
      </c>
      <c r="BL133" s="14" t="s">
        <v>99</v>
      </c>
      <c r="BM133" s="14" t="s">
        <v>322</v>
      </c>
    </row>
    <row r="134" spans="2:65" s="7" customFormat="1" x14ac:dyDescent="0.3">
      <c r="B134" s="114"/>
      <c r="D134" s="115" t="s">
        <v>101</v>
      </c>
      <c r="F134" s="117" t="s">
        <v>323</v>
      </c>
      <c r="H134" s="118">
        <v>86.87</v>
      </c>
      <c r="I134" s="232"/>
      <c r="L134" s="114"/>
      <c r="M134" s="119"/>
      <c r="N134" s="120"/>
      <c r="O134" s="120"/>
      <c r="P134" s="120"/>
      <c r="Q134" s="120"/>
      <c r="R134" s="120"/>
      <c r="S134" s="120"/>
      <c r="T134" s="121"/>
      <c r="AT134" s="116" t="s">
        <v>101</v>
      </c>
      <c r="AU134" s="116" t="s">
        <v>43</v>
      </c>
      <c r="AV134" s="7" t="s">
        <v>43</v>
      </c>
      <c r="AW134" s="7" t="s">
        <v>2</v>
      </c>
      <c r="AX134" s="7" t="s">
        <v>11</v>
      </c>
      <c r="AY134" s="116" t="s">
        <v>91</v>
      </c>
    </row>
    <row r="135" spans="2:65" s="1" customFormat="1" ht="25.5" customHeight="1" x14ac:dyDescent="0.3">
      <c r="B135" s="102"/>
      <c r="C135" s="103" t="s">
        <v>157</v>
      </c>
      <c r="D135" s="103" t="s">
        <v>94</v>
      </c>
      <c r="E135" s="104" t="s">
        <v>150</v>
      </c>
      <c r="F135" s="105" t="s">
        <v>151</v>
      </c>
      <c r="G135" s="106" t="s">
        <v>145</v>
      </c>
      <c r="H135" s="107">
        <v>8.6869999999999994</v>
      </c>
      <c r="I135" s="231"/>
      <c r="J135" s="108">
        <f>ROUND(I135*H135,2)</f>
        <v>0</v>
      </c>
      <c r="K135" s="105" t="s">
        <v>98</v>
      </c>
      <c r="L135" s="25"/>
      <c r="M135" s="109" t="s">
        <v>1</v>
      </c>
      <c r="N135" s="110" t="s">
        <v>30</v>
      </c>
      <c r="O135" s="111">
        <v>0.125</v>
      </c>
      <c r="P135" s="111">
        <f>O135*H135</f>
        <v>1.0858749999999999</v>
      </c>
      <c r="Q135" s="111">
        <v>0</v>
      </c>
      <c r="R135" s="111">
        <f>Q135*H135</f>
        <v>0</v>
      </c>
      <c r="S135" s="111">
        <v>0</v>
      </c>
      <c r="T135" s="112">
        <f>S135*H135</f>
        <v>0</v>
      </c>
      <c r="AR135" s="14" t="s">
        <v>99</v>
      </c>
      <c r="AT135" s="14" t="s">
        <v>94</v>
      </c>
      <c r="AU135" s="14" t="s">
        <v>43</v>
      </c>
      <c r="AY135" s="14" t="s">
        <v>91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4" t="s">
        <v>11</v>
      </c>
      <c r="BK135" s="113">
        <f>ROUND(I135*H135,2)</f>
        <v>0</v>
      </c>
      <c r="BL135" s="14" t="s">
        <v>99</v>
      </c>
      <c r="BM135" s="14" t="s">
        <v>152</v>
      </c>
    </row>
    <row r="136" spans="2:65" s="1" customFormat="1" ht="25.5" customHeight="1" x14ac:dyDescent="0.3">
      <c r="B136" s="102"/>
      <c r="C136" s="103" t="s">
        <v>163</v>
      </c>
      <c r="D136" s="103" t="s">
        <v>94</v>
      </c>
      <c r="E136" s="104" t="s">
        <v>154</v>
      </c>
      <c r="F136" s="105" t="s">
        <v>155</v>
      </c>
      <c r="G136" s="106" t="s">
        <v>145</v>
      </c>
      <c r="H136" s="107">
        <v>121.61799999999999</v>
      </c>
      <c r="I136" s="231"/>
      <c r="J136" s="108">
        <f>ROUND(I136*H136,2)</f>
        <v>0</v>
      </c>
      <c r="K136" s="105" t="s">
        <v>98</v>
      </c>
      <c r="L136" s="25"/>
      <c r="M136" s="109" t="s">
        <v>1</v>
      </c>
      <c r="N136" s="110" t="s">
        <v>30</v>
      </c>
      <c r="O136" s="111">
        <v>6.0000000000000001E-3</v>
      </c>
      <c r="P136" s="111">
        <f>O136*H136</f>
        <v>0.72970800000000002</v>
      </c>
      <c r="Q136" s="111">
        <v>0</v>
      </c>
      <c r="R136" s="111">
        <f>Q136*H136</f>
        <v>0</v>
      </c>
      <c r="S136" s="111">
        <v>0</v>
      </c>
      <c r="T136" s="112">
        <f>S136*H136</f>
        <v>0</v>
      </c>
      <c r="AR136" s="14" t="s">
        <v>99</v>
      </c>
      <c r="AT136" s="14" t="s">
        <v>94</v>
      </c>
      <c r="AU136" s="14" t="s">
        <v>43</v>
      </c>
      <c r="AY136" s="14" t="s">
        <v>91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4" t="s">
        <v>11</v>
      </c>
      <c r="BK136" s="113">
        <f>ROUND(I136*H136,2)</f>
        <v>0</v>
      </c>
      <c r="BL136" s="14" t="s">
        <v>99</v>
      </c>
      <c r="BM136" s="14" t="s">
        <v>156</v>
      </c>
    </row>
    <row r="137" spans="2:65" s="7" customFormat="1" x14ac:dyDescent="0.3">
      <c r="B137" s="114"/>
      <c r="D137" s="115" t="s">
        <v>101</v>
      </c>
      <c r="F137" s="117" t="s">
        <v>324</v>
      </c>
      <c r="H137" s="118">
        <v>121.61799999999999</v>
      </c>
      <c r="I137" s="232"/>
      <c r="L137" s="114"/>
      <c r="M137" s="119"/>
      <c r="N137" s="120"/>
      <c r="O137" s="120"/>
      <c r="P137" s="120"/>
      <c r="Q137" s="120"/>
      <c r="R137" s="120"/>
      <c r="S137" s="120"/>
      <c r="T137" s="121"/>
      <c r="AT137" s="116" t="s">
        <v>101</v>
      </c>
      <c r="AU137" s="116" t="s">
        <v>43</v>
      </c>
      <c r="AV137" s="7" t="s">
        <v>43</v>
      </c>
      <c r="AW137" s="7" t="s">
        <v>2</v>
      </c>
      <c r="AX137" s="7" t="s">
        <v>11</v>
      </c>
      <c r="AY137" s="116" t="s">
        <v>91</v>
      </c>
    </row>
    <row r="138" spans="2:65" s="1" customFormat="1" ht="38.25" customHeight="1" x14ac:dyDescent="0.3">
      <c r="B138" s="102"/>
      <c r="C138" s="103" t="s">
        <v>167</v>
      </c>
      <c r="D138" s="103" t="s">
        <v>94</v>
      </c>
      <c r="E138" s="104" t="s">
        <v>158</v>
      </c>
      <c r="F138" s="105" t="s">
        <v>159</v>
      </c>
      <c r="G138" s="106" t="s">
        <v>145</v>
      </c>
      <c r="H138" s="107">
        <v>8.6869999999999994</v>
      </c>
      <c r="I138" s="231"/>
      <c r="J138" s="108">
        <f>ROUND(I138*H138,2)</f>
        <v>0</v>
      </c>
      <c r="K138" s="105" t="s">
        <v>98</v>
      </c>
      <c r="L138" s="25"/>
      <c r="M138" s="109" t="s">
        <v>1</v>
      </c>
      <c r="N138" s="110" t="s">
        <v>30</v>
      </c>
      <c r="O138" s="111">
        <v>0</v>
      </c>
      <c r="P138" s="111">
        <f>O138*H138</f>
        <v>0</v>
      </c>
      <c r="Q138" s="111">
        <v>0</v>
      </c>
      <c r="R138" s="111">
        <f>Q138*H138</f>
        <v>0</v>
      </c>
      <c r="S138" s="111">
        <v>0</v>
      </c>
      <c r="T138" s="112">
        <f>S138*H138</f>
        <v>0</v>
      </c>
      <c r="AR138" s="14" t="s">
        <v>99</v>
      </c>
      <c r="AT138" s="14" t="s">
        <v>94</v>
      </c>
      <c r="AU138" s="14" t="s">
        <v>43</v>
      </c>
      <c r="AY138" s="14" t="s">
        <v>91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4" t="s">
        <v>11</v>
      </c>
      <c r="BK138" s="113">
        <f>ROUND(I138*H138,2)</f>
        <v>0</v>
      </c>
      <c r="BL138" s="14" t="s">
        <v>99</v>
      </c>
      <c r="BM138" s="14" t="s">
        <v>160</v>
      </c>
    </row>
    <row r="139" spans="2:65" s="6" customFormat="1" ht="29.85" customHeight="1" x14ac:dyDescent="0.3">
      <c r="B139" s="90"/>
      <c r="D139" s="91" t="s">
        <v>40</v>
      </c>
      <c r="E139" s="100" t="s">
        <v>161</v>
      </c>
      <c r="F139" s="100" t="s">
        <v>162</v>
      </c>
      <c r="I139" s="233"/>
      <c r="J139" s="101">
        <f>BK139</f>
        <v>0</v>
      </c>
      <c r="L139" s="90"/>
      <c r="M139" s="94"/>
      <c r="N139" s="95"/>
      <c r="O139" s="95"/>
      <c r="P139" s="96">
        <f>SUM(P140:P141)</f>
        <v>29.8354</v>
      </c>
      <c r="Q139" s="95"/>
      <c r="R139" s="96">
        <f>SUM(R140:R141)</f>
        <v>0</v>
      </c>
      <c r="S139" s="95"/>
      <c r="T139" s="97">
        <f>SUM(T140:T141)</f>
        <v>0</v>
      </c>
      <c r="AR139" s="91" t="s">
        <v>11</v>
      </c>
      <c r="AT139" s="98" t="s">
        <v>40</v>
      </c>
      <c r="AU139" s="98" t="s">
        <v>11</v>
      </c>
      <c r="AY139" s="91" t="s">
        <v>91</v>
      </c>
      <c r="BK139" s="99">
        <f>SUM(BK140:BK141)</f>
        <v>0</v>
      </c>
    </row>
    <row r="140" spans="2:65" s="1" customFormat="1" ht="38.25" customHeight="1" x14ac:dyDescent="0.3">
      <c r="B140" s="102"/>
      <c r="C140" s="103" t="s">
        <v>172</v>
      </c>
      <c r="D140" s="103" t="s">
        <v>94</v>
      </c>
      <c r="E140" s="104" t="s">
        <v>164</v>
      </c>
      <c r="F140" s="105" t="s">
        <v>165</v>
      </c>
      <c r="G140" s="106" t="s">
        <v>145</v>
      </c>
      <c r="H140" s="107">
        <v>5.9080000000000004</v>
      </c>
      <c r="I140" s="231"/>
      <c r="J140" s="108">
        <f>ROUND(I140*H140,2)</f>
        <v>0</v>
      </c>
      <c r="K140" s="105" t="s">
        <v>98</v>
      </c>
      <c r="L140" s="25"/>
      <c r="M140" s="109" t="s">
        <v>1</v>
      </c>
      <c r="N140" s="110" t="s">
        <v>30</v>
      </c>
      <c r="O140" s="111">
        <v>3.64</v>
      </c>
      <c r="P140" s="111">
        <f>O140*H140</f>
        <v>21.505120000000002</v>
      </c>
      <c r="Q140" s="111">
        <v>0</v>
      </c>
      <c r="R140" s="111">
        <f>Q140*H140</f>
        <v>0</v>
      </c>
      <c r="S140" s="111">
        <v>0</v>
      </c>
      <c r="T140" s="112">
        <f>S140*H140</f>
        <v>0</v>
      </c>
      <c r="AR140" s="14" t="s">
        <v>99</v>
      </c>
      <c r="AT140" s="14" t="s">
        <v>94</v>
      </c>
      <c r="AU140" s="14" t="s">
        <v>43</v>
      </c>
      <c r="AY140" s="14" t="s">
        <v>91</v>
      </c>
      <c r="BE140" s="113">
        <f>IF(N140="základní",J140,0)</f>
        <v>0</v>
      </c>
      <c r="BF140" s="113">
        <f>IF(N140="snížená",J140,0)</f>
        <v>0</v>
      </c>
      <c r="BG140" s="113">
        <f>IF(N140="zákl. přenesená",J140,0)</f>
        <v>0</v>
      </c>
      <c r="BH140" s="113">
        <f>IF(N140="sníž. přenesená",J140,0)</f>
        <v>0</v>
      </c>
      <c r="BI140" s="113">
        <f>IF(N140="nulová",J140,0)</f>
        <v>0</v>
      </c>
      <c r="BJ140" s="14" t="s">
        <v>11</v>
      </c>
      <c r="BK140" s="113">
        <f>ROUND(I140*H140,2)</f>
        <v>0</v>
      </c>
      <c r="BL140" s="14" t="s">
        <v>99</v>
      </c>
      <c r="BM140" s="14" t="s">
        <v>166</v>
      </c>
    </row>
    <row r="141" spans="2:65" s="1" customFormat="1" ht="51" customHeight="1" x14ac:dyDescent="0.3">
      <c r="B141" s="102"/>
      <c r="C141" s="103" t="s">
        <v>4</v>
      </c>
      <c r="D141" s="103" t="s">
        <v>94</v>
      </c>
      <c r="E141" s="104" t="s">
        <v>168</v>
      </c>
      <c r="F141" s="105" t="s">
        <v>169</v>
      </c>
      <c r="G141" s="106" t="s">
        <v>145</v>
      </c>
      <c r="H141" s="107">
        <v>5.9080000000000004</v>
      </c>
      <c r="I141" s="231"/>
      <c r="J141" s="108">
        <f>ROUND(I141*H141,2)</f>
        <v>0</v>
      </c>
      <c r="K141" s="105" t="s">
        <v>98</v>
      </c>
      <c r="L141" s="25"/>
      <c r="M141" s="109" t="s">
        <v>1</v>
      </c>
      <c r="N141" s="110" t="s">
        <v>30</v>
      </c>
      <c r="O141" s="111">
        <v>1.41</v>
      </c>
      <c r="P141" s="111">
        <f>O141*H141</f>
        <v>8.3302800000000001</v>
      </c>
      <c r="Q141" s="111">
        <v>0</v>
      </c>
      <c r="R141" s="111">
        <f>Q141*H141</f>
        <v>0</v>
      </c>
      <c r="S141" s="111">
        <v>0</v>
      </c>
      <c r="T141" s="112">
        <f>S141*H141</f>
        <v>0</v>
      </c>
      <c r="AR141" s="14" t="s">
        <v>99</v>
      </c>
      <c r="AT141" s="14" t="s">
        <v>94</v>
      </c>
      <c r="AU141" s="14" t="s">
        <v>43</v>
      </c>
      <c r="AY141" s="14" t="s">
        <v>91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4" t="s">
        <v>11</v>
      </c>
      <c r="BK141" s="113">
        <f>ROUND(I141*H141,2)</f>
        <v>0</v>
      </c>
      <c r="BL141" s="14" t="s">
        <v>99</v>
      </c>
      <c r="BM141" s="14" t="s">
        <v>325</v>
      </c>
    </row>
    <row r="142" spans="2:65" s="6" customFormat="1" ht="37.35" customHeight="1" x14ac:dyDescent="0.35">
      <c r="B142" s="90"/>
      <c r="D142" s="91" t="s">
        <v>40</v>
      </c>
      <c r="E142" s="92" t="s">
        <v>170</v>
      </c>
      <c r="F142" s="92" t="s">
        <v>171</v>
      </c>
      <c r="I142" s="233"/>
      <c r="J142" s="93">
        <f>BK142</f>
        <v>0</v>
      </c>
      <c r="L142" s="90"/>
      <c r="M142" s="94"/>
      <c r="N142" s="95"/>
      <c r="O142" s="95"/>
      <c r="P142" s="96">
        <f>P143+P146+P162+P173+P182</f>
        <v>98.281739999999985</v>
      </c>
      <c r="Q142" s="95"/>
      <c r="R142" s="96">
        <f>R143+R146+R162+R173+R182</f>
        <v>0.74030397999999997</v>
      </c>
      <c r="S142" s="95"/>
      <c r="T142" s="97">
        <f>T143+T146+T162+T173+T182</f>
        <v>1.4536</v>
      </c>
      <c r="AR142" s="91" t="s">
        <v>43</v>
      </c>
      <c r="AT142" s="98" t="s">
        <v>40</v>
      </c>
      <c r="AU142" s="98" t="s">
        <v>41</v>
      </c>
      <c r="AY142" s="91" t="s">
        <v>91</v>
      </c>
      <c r="BK142" s="99">
        <f>BK143+BK146+BK162+BK173+BK182</f>
        <v>0</v>
      </c>
    </row>
    <row r="143" spans="2:65" s="6" customFormat="1" ht="19.899999999999999" customHeight="1" x14ac:dyDescent="0.3">
      <c r="B143" s="90"/>
      <c r="D143" s="91" t="s">
        <v>40</v>
      </c>
      <c r="E143" s="100" t="s">
        <v>179</v>
      </c>
      <c r="F143" s="100" t="s">
        <v>180</v>
      </c>
      <c r="I143" s="233"/>
      <c r="J143" s="101">
        <f>BK143</f>
        <v>0</v>
      </c>
      <c r="L143" s="90"/>
      <c r="M143" s="94"/>
      <c r="N143" s="95"/>
      <c r="O143" s="95"/>
      <c r="P143" s="96">
        <f>SUM(P144:P145)</f>
        <v>4.6158400000000004</v>
      </c>
      <c r="Q143" s="95"/>
      <c r="R143" s="96">
        <f>SUM(R144:R145)</f>
        <v>0</v>
      </c>
      <c r="S143" s="95"/>
      <c r="T143" s="97">
        <f>SUM(T144:T145)</f>
        <v>1.3575999999999999</v>
      </c>
      <c r="AR143" s="91" t="s">
        <v>43</v>
      </c>
      <c r="AT143" s="98" t="s">
        <v>40</v>
      </c>
      <c r="AU143" s="98" t="s">
        <v>11</v>
      </c>
      <c r="AY143" s="91" t="s">
        <v>91</v>
      </c>
      <c r="BK143" s="99">
        <f>SUM(BK144:BK145)</f>
        <v>0</v>
      </c>
    </row>
    <row r="144" spans="2:65" s="1" customFormat="1" ht="25.5" customHeight="1" x14ac:dyDescent="0.3">
      <c r="B144" s="102"/>
      <c r="C144" s="103" t="s">
        <v>173</v>
      </c>
      <c r="D144" s="103" t="s">
        <v>94</v>
      </c>
      <c r="E144" s="104" t="s">
        <v>182</v>
      </c>
      <c r="F144" s="105" t="s">
        <v>183</v>
      </c>
      <c r="G144" s="106" t="s">
        <v>97</v>
      </c>
      <c r="H144" s="107">
        <v>33.94</v>
      </c>
      <c r="I144" s="231"/>
      <c r="J144" s="108">
        <f>ROUND(I144*H144,2)</f>
        <v>0</v>
      </c>
      <c r="K144" s="105" t="s">
        <v>98</v>
      </c>
      <c r="L144" s="25"/>
      <c r="M144" s="109" t="s">
        <v>1</v>
      </c>
      <c r="N144" s="110" t="s">
        <v>30</v>
      </c>
      <c r="O144" s="111">
        <v>0.13600000000000001</v>
      </c>
      <c r="P144" s="111">
        <f>O144*H144</f>
        <v>4.6158400000000004</v>
      </c>
      <c r="Q144" s="111">
        <v>0</v>
      </c>
      <c r="R144" s="111">
        <f>Q144*H144</f>
        <v>0</v>
      </c>
      <c r="S144" s="111">
        <v>0.04</v>
      </c>
      <c r="T144" s="112">
        <f>S144*H144</f>
        <v>1.3575999999999999</v>
      </c>
      <c r="AR144" s="14" t="s">
        <v>153</v>
      </c>
      <c r="AT144" s="14" t="s">
        <v>94</v>
      </c>
      <c r="AU144" s="14" t="s">
        <v>43</v>
      </c>
      <c r="AY144" s="14" t="s">
        <v>91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4" t="s">
        <v>11</v>
      </c>
      <c r="BK144" s="113">
        <f>ROUND(I144*H144,2)</f>
        <v>0</v>
      </c>
      <c r="BL144" s="14" t="s">
        <v>153</v>
      </c>
      <c r="BM144" s="14" t="s">
        <v>184</v>
      </c>
    </row>
    <row r="145" spans="2:65" s="7" customFormat="1" x14ac:dyDescent="0.3">
      <c r="B145" s="114"/>
      <c r="D145" s="115" t="s">
        <v>101</v>
      </c>
      <c r="E145" s="116" t="s">
        <v>52</v>
      </c>
      <c r="F145" s="117" t="s">
        <v>326</v>
      </c>
      <c r="H145" s="118">
        <v>33.94</v>
      </c>
      <c r="I145" s="232"/>
      <c r="L145" s="114"/>
      <c r="M145" s="119"/>
      <c r="N145" s="120"/>
      <c r="O145" s="120"/>
      <c r="P145" s="120"/>
      <c r="Q145" s="120"/>
      <c r="R145" s="120"/>
      <c r="S145" s="120"/>
      <c r="T145" s="121"/>
      <c r="AT145" s="116" t="s">
        <v>101</v>
      </c>
      <c r="AU145" s="116" t="s">
        <v>43</v>
      </c>
      <c r="AV145" s="7" t="s">
        <v>43</v>
      </c>
      <c r="AW145" s="7" t="s">
        <v>23</v>
      </c>
      <c r="AX145" s="7" t="s">
        <v>11</v>
      </c>
      <c r="AY145" s="116" t="s">
        <v>91</v>
      </c>
    </row>
    <row r="146" spans="2:65" s="6" customFormat="1" ht="29.85" customHeight="1" x14ac:dyDescent="0.3">
      <c r="B146" s="90"/>
      <c r="D146" s="91" t="s">
        <v>40</v>
      </c>
      <c r="E146" s="100" t="s">
        <v>185</v>
      </c>
      <c r="F146" s="100" t="s">
        <v>186</v>
      </c>
      <c r="I146" s="233"/>
      <c r="J146" s="101">
        <f>BK146</f>
        <v>0</v>
      </c>
      <c r="L146" s="90"/>
      <c r="M146" s="94"/>
      <c r="N146" s="95"/>
      <c r="O146" s="95"/>
      <c r="P146" s="96">
        <f>SUM(P147:P161)</f>
        <v>51.085439999999991</v>
      </c>
      <c r="Q146" s="95"/>
      <c r="R146" s="96">
        <f>SUM(R147:R161)</f>
        <v>0.47975800000000002</v>
      </c>
      <c r="S146" s="95"/>
      <c r="T146" s="97">
        <f>SUM(T147:T161)</f>
        <v>0</v>
      </c>
      <c r="AR146" s="91" t="s">
        <v>43</v>
      </c>
      <c r="AT146" s="98" t="s">
        <v>40</v>
      </c>
      <c r="AU146" s="98" t="s">
        <v>11</v>
      </c>
      <c r="AY146" s="91" t="s">
        <v>91</v>
      </c>
      <c r="BK146" s="99">
        <f>SUM(BK147:BK161)</f>
        <v>0</v>
      </c>
    </row>
    <row r="147" spans="2:65" s="1" customFormat="1" ht="38.25" customHeight="1" x14ac:dyDescent="0.3">
      <c r="B147" s="102"/>
      <c r="C147" s="103" t="s">
        <v>174</v>
      </c>
      <c r="D147" s="103" t="s">
        <v>94</v>
      </c>
      <c r="E147" s="104" t="s">
        <v>188</v>
      </c>
      <c r="F147" s="105" t="s">
        <v>189</v>
      </c>
      <c r="G147" s="106" t="s">
        <v>97</v>
      </c>
      <c r="H147" s="107">
        <v>33.94</v>
      </c>
      <c r="I147" s="231"/>
      <c r="J147" s="108">
        <f>ROUND(I147*H147,2)</f>
        <v>0</v>
      </c>
      <c r="K147" s="105" t="s">
        <v>98</v>
      </c>
      <c r="L147" s="25"/>
      <c r="M147" s="109" t="s">
        <v>1</v>
      </c>
      <c r="N147" s="110" t="s">
        <v>30</v>
      </c>
      <c r="O147" s="111">
        <v>0.96799999999999997</v>
      </c>
      <c r="P147" s="111">
        <f>O147*H147</f>
        <v>32.853919999999995</v>
      </c>
      <c r="Q147" s="111">
        <v>1.223E-2</v>
      </c>
      <c r="R147" s="111">
        <f>Q147*H147</f>
        <v>0.41508619999999996</v>
      </c>
      <c r="S147" s="111">
        <v>0</v>
      </c>
      <c r="T147" s="112">
        <f>S147*H147</f>
        <v>0</v>
      </c>
      <c r="AR147" s="14" t="s">
        <v>153</v>
      </c>
      <c r="AT147" s="14" t="s">
        <v>94</v>
      </c>
      <c r="AU147" s="14" t="s">
        <v>43</v>
      </c>
      <c r="AY147" s="14" t="s">
        <v>91</v>
      </c>
      <c r="BE147" s="113">
        <f>IF(N147="základní",J147,0)</f>
        <v>0</v>
      </c>
      <c r="BF147" s="113">
        <f>IF(N147="snížená",J147,0)</f>
        <v>0</v>
      </c>
      <c r="BG147" s="113">
        <f>IF(N147="zákl. přenesená",J147,0)</f>
        <v>0</v>
      </c>
      <c r="BH147" s="113">
        <f>IF(N147="sníž. přenesená",J147,0)</f>
        <v>0</v>
      </c>
      <c r="BI147" s="113">
        <f>IF(N147="nulová",J147,0)</f>
        <v>0</v>
      </c>
      <c r="BJ147" s="14" t="s">
        <v>11</v>
      </c>
      <c r="BK147" s="113">
        <f>ROUND(I147*H147,2)</f>
        <v>0</v>
      </c>
      <c r="BL147" s="14" t="s">
        <v>153</v>
      </c>
      <c r="BM147" s="14" t="s">
        <v>190</v>
      </c>
    </row>
    <row r="148" spans="2:65" s="7" customFormat="1" x14ac:dyDescent="0.3">
      <c r="B148" s="114"/>
      <c r="D148" s="115" t="s">
        <v>101</v>
      </c>
      <c r="E148" s="116" t="s">
        <v>1</v>
      </c>
      <c r="F148" s="117" t="s">
        <v>52</v>
      </c>
      <c r="H148" s="118">
        <v>33.94</v>
      </c>
      <c r="I148" s="232"/>
      <c r="L148" s="114"/>
      <c r="M148" s="119"/>
      <c r="N148" s="120"/>
      <c r="O148" s="120"/>
      <c r="P148" s="120"/>
      <c r="Q148" s="120"/>
      <c r="R148" s="120"/>
      <c r="S148" s="120"/>
      <c r="T148" s="121"/>
      <c r="AT148" s="116" t="s">
        <v>101</v>
      </c>
      <c r="AU148" s="116" t="s">
        <v>43</v>
      </c>
      <c r="AV148" s="7" t="s">
        <v>43</v>
      </c>
      <c r="AW148" s="7" t="s">
        <v>23</v>
      </c>
      <c r="AX148" s="7" t="s">
        <v>11</v>
      </c>
      <c r="AY148" s="116" t="s">
        <v>91</v>
      </c>
    </row>
    <row r="149" spans="2:65" s="1" customFormat="1" ht="38.25" customHeight="1" x14ac:dyDescent="0.3">
      <c r="B149" s="102"/>
      <c r="C149" s="103" t="s">
        <v>175</v>
      </c>
      <c r="D149" s="103" t="s">
        <v>94</v>
      </c>
      <c r="E149" s="104" t="s">
        <v>192</v>
      </c>
      <c r="F149" s="105" t="s">
        <v>193</v>
      </c>
      <c r="G149" s="106" t="s">
        <v>115</v>
      </c>
      <c r="H149" s="107">
        <v>36.22</v>
      </c>
      <c r="I149" s="231"/>
      <c r="J149" s="108">
        <f>ROUND(I149*H149,2)</f>
        <v>0</v>
      </c>
      <c r="K149" s="105" t="s">
        <v>98</v>
      </c>
      <c r="L149" s="25"/>
      <c r="M149" s="109" t="s">
        <v>1</v>
      </c>
      <c r="N149" s="110" t="s">
        <v>30</v>
      </c>
      <c r="O149" s="111">
        <v>0.23</v>
      </c>
      <c r="P149" s="111">
        <f>O149*H149</f>
        <v>8.3306000000000004</v>
      </c>
      <c r="Q149" s="111">
        <v>2.5999999999999998E-4</v>
      </c>
      <c r="R149" s="111">
        <f>Q149*H149</f>
        <v>9.4171999999999988E-3</v>
      </c>
      <c r="S149" s="111">
        <v>0</v>
      </c>
      <c r="T149" s="112">
        <f>S149*H149</f>
        <v>0</v>
      </c>
      <c r="AR149" s="14" t="s">
        <v>153</v>
      </c>
      <c r="AT149" s="14" t="s">
        <v>94</v>
      </c>
      <c r="AU149" s="14" t="s">
        <v>43</v>
      </c>
      <c r="AY149" s="14" t="s">
        <v>91</v>
      </c>
      <c r="BE149" s="113">
        <f>IF(N149="základní",J149,0)</f>
        <v>0</v>
      </c>
      <c r="BF149" s="113">
        <f>IF(N149="snížená",J149,0)</f>
        <v>0</v>
      </c>
      <c r="BG149" s="113">
        <f>IF(N149="zákl. přenesená",J149,0)</f>
        <v>0</v>
      </c>
      <c r="BH149" s="113">
        <f>IF(N149="sníž. přenesená",J149,0)</f>
        <v>0</v>
      </c>
      <c r="BI149" s="113">
        <f>IF(N149="nulová",J149,0)</f>
        <v>0</v>
      </c>
      <c r="BJ149" s="14" t="s">
        <v>11</v>
      </c>
      <c r="BK149" s="113">
        <f>ROUND(I149*H149,2)</f>
        <v>0</v>
      </c>
      <c r="BL149" s="14" t="s">
        <v>153</v>
      </c>
      <c r="BM149" s="14" t="s">
        <v>194</v>
      </c>
    </row>
    <row r="150" spans="2:65" s="7" customFormat="1" x14ac:dyDescent="0.3">
      <c r="B150" s="114"/>
      <c r="D150" s="115" t="s">
        <v>101</v>
      </c>
      <c r="E150" s="116" t="s">
        <v>1</v>
      </c>
      <c r="F150" s="117" t="s">
        <v>327</v>
      </c>
      <c r="H150" s="118">
        <v>36.22</v>
      </c>
      <c r="I150" s="232"/>
      <c r="L150" s="114"/>
      <c r="M150" s="119"/>
      <c r="N150" s="120"/>
      <c r="O150" s="120"/>
      <c r="P150" s="120"/>
      <c r="Q150" s="120"/>
      <c r="R150" s="120"/>
      <c r="S150" s="120"/>
      <c r="T150" s="121"/>
      <c r="AT150" s="116" t="s">
        <v>101</v>
      </c>
      <c r="AU150" s="116" t="s">
        <v>43</v>
      </c>
      <c r="AV150" s="7" t="s">
        <v>43</v>
      </c>
      <c r="AW150" s="7" t="s">
        <v>23</v>
      </c>
      <c r="AX150" s="7" t="s">
        <v>11</v>
      </c>
      <c r="AY150" s="116" t="s">
        <v>91</v>
      </c>
    </row>
    <row r="151" spans="2:65" s="1" customFormat="1" ht="25.5" customHeight="1" x14ac:dyDescent="0.3">
      <c r="B151" s="102"/>
      <c r="C151" s="103" t="s">
        <v>176</v>
      </c>
      <c r="D151" s="103" t="s">
        <v>94</v>
      </c>
      <c r="E151" s="104" t="s">
        <v>196</v>
      </c>
      <c r="F151" s="105" t="s">
        <v>197</v>
      </c>
      <c r="G151" s="106" t="s">
        <v>97</v>
      </c>
      <c r="H151" s="107">
        <v>33.94</v>
      </c>
      <c r="I151" s="231"/>
      <c r="J151" s="108">
        <f>ROUND(I151*H151,2)</f>
        <v>0</v>
      </c>
      <c r="K151" s="105" t="s">
        <v>98</v>
      </c>
      <c r="L151" s="25"/>
      <c r="M151" s="109" t="s">
        <v>1</v>
      </c>
      <c r="N151" s="110" t="s">
        <v>30</v>
      </c>
      <c r="O151" s="111">
        <v>0.04</v>
      </c>
      <c r="P151" s="111">
        <f>O151*H151</f>
        <v>1.3575999999999999</v>
      </c>
      <c r="Q151" s="111">
        <v>1E-4</v>
      </c>
      <c r="R151" s="111">
        <f>Q151*H151</f>
        <v>3.3939999999999999E-3</v>
      </c>
      <c r="S151" s="111">
        <v>0</v>
      </c>
      <c r="T151" s="112">
        <f>S151*H151</f>
        <v>0</v>
      </c>
      <c r="AR151" s="14" t="s">
        <v>153</v>
      </c>
      <c r="AT151" s="14" t="s">
        <v>94</v>
      </c>
      <c r="AU151" s="14" t="s">
        <v>43</v>
      </c>
      <c r="AY151" s="14" t="s">
        <v>91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4" t="s">
        <v>11</v>
      </c>
      <c r="BK151" s="113">
        <f>ROUND(I151*H151,2)</f>
        <v>0</v>
      </c>
      <c r="BL151" s="14" t="s">
        <v>153</v>
      </c>
      <c r="BM151" s="14" t="s">
        <v>198</v>
      </c>
    </row>
    <row r="152" spans="2:65" s="7" customFormat="1" x14ac:dyDescent="0.3">
      <c r="B152" s="114"/>
      <c r="D152" s="115" t="s">
        <v>101</v>
      </c>
      <c r="E152" s="116" t="s">
        <v>1</v>
      </c>
      <c r="F152" s="117" t="s">
        <v>52</v>
      </c>
      <c r="H152" s="118">
        <v>33.94</v>
      </c>
      <c r="I152" s="232"/>
      <c r="L152" s="114"/>
      <c r="M152" s="119"/>
      <c r="N152" s="120"/>
      <c r="O152" s="120"/>
      <c r="P152" s="120"/>
      <c r="Q152" s="120"/>
      <c r="R152" s="120"/>
      <c r="S152" s="120"/>
      <c r="T152" s="121"/>
      <c r="AT152" s="116" t="s">
        <v>101</v>
      </c>
      <c r="AU152" s="116" t="s">
        <v>43</v>
      </c>
      <c r="AV152" s="7" t="s">
        <v>43</v>
      </c>
      <c r="AW152" s="7" t="s">
        <v>23</v>
      </c>
      <c r="AX152" s="7" t="s">
        <v>11</v>
      </c>
      <c r="AY152" s="116" t="s">
        <v>91</v>
      </c>
    </row>
    <row r="153" spans="2:65" s="1" customFormat="1" ht="25.5" customHeight="1" x14ac:dyDescent="0.3">
      <c r="B153" s="102"/>
      <c r="C153" s="103" t="s">
        <v>177</v>
      </c>
      <c r="D153" s="103" t="s">
        <v>94</v>
      </c>
      <c r="E153" s="104" t="s">
        <v>200</v>
      </c>
      <c r="F153" s="105" t="s">
        <v>201</v>
      </c>
      <c r="G153" s="106" t="s">
        <v>97</v>
      </c>
      <c r="H153" s="107">
        <v>33.94</v>
      </c>
      <c r="I153" s="231"/>
      <c r="J153" s="108">
        <f>ROUND(I153*H153,2)</f>
        <v>0</v>
      </c>
      <c r="K153" s="105" t="s">
        <v>98</v>
      </c>
      <c r="L153" s="25"/>
      <c r="M153" s="109" t="s">
        <v>1</v>
      </c>
      <c r="N153" s="110" t="s">
        <v>30</v>
      </c>
      <c r="O153" s="111">
        <v>0.11</v>
      </c>
      <c r="P153" s="111">
        <f>O153*H153</f>
        <v>3.7333999999999996</v>
      </c>
      <c r="Q153" s="111">
        <v>0</v>
      </c>
      <c r="R153" s="111">
        <f>Q153*H153</f>
        <v>0</v>
      </c>
      <c r="S153" s="111">
        <v>0</v>
      </c>
      <c r="T153" s="112">
        <f>S153*H153</f>
        <v>0</v>
      </c>
      <c r="AR153" s="14" t="s">
        <v>153</v>
      </c>
      <c r="AT153" s="14" t="s">
        <v>94</v>
      </c>
      <c r="AU153" s="14" t="s">
        <v>43</v>
      </c>
      <c r="AY153" s="14" t="s">
        <v>91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4" t="s">
        <v>11</v>
      </c>
      <c r="BK153" s="113">
        <f>ROUND(I153*H153,2)</f>
        <v>0</v>
      </c>
      <c r="BL153" s="14" t="s">
        <v>153</v>
      </c>
      <c r="BM153" s="14" t="s">
        <v>202</v>
      </c>
    </row>
    <row r="154" spans="2:65" s="7" customFormat="1" x14ac:dyDescent="0.3">
      <c r="B154" s="114"/>
      <c r="D154" s="115" t="s">
        <v>101</v>
      </c>
      <c r="E154" s="116" t="s">
        <v>1</v>
      </c>
      <c r="F154" s="117" t="s">
        <v>52</v>
      </c>
      <c r="H154" s="118">
        <v>33.94</v>
      </c>
      <c r="I154" s="232"/>
      <c r="L154" s="114"/>
      <c r="M154" s="119"/>
      <c r="N154" s="120"/>
      <c r="O154" s="120"/>
      <c r="P154" s="120"/>
      <c r="Q154" s="120"/>
      <c r="R154" s="120"/>
      <c r="S154" s="120"/>
      <c r="T154" s="121"/>
      <c r="AT154" s="116" t="s">
        <v>101</v>
      </c>
      <c r="AU154" s="116" t="s">
        <v>43</v>
      </c>
      <c r="AV154" s="7" t="s">
        <v>43</v>
      </c>
      <c r="AW154" s="7" t="s">
        <v>23</v>
      </c>
      <c r="AX154" s="7" t="s">
        <v>11</v>
      </c>
      <c r="AY154" s="116" t="s">
        <v>91</v>
      </c>
    </row>
    <row r="155" spans="2:65" s="1" customFormat="1" ht="16.5" customHeight="1" x14ac:dyDescent="0.3">
      <c r="B155" s="102"/>
      <c r="C155" s="129" t="s">
        <v>178</v>
      </c>
      <c r="D155" s="129" t="s">
        <v>204</v>
      </c>
      <c r="E155" s="130" t="s">
        <v>205</v>
      </c>
      <c r="F155" s="131" t="s">
        <v>206</v>
      </c>
      <c r="G155" s="132" t="s">
        <v>97</v>
      </c>
      <c r="H155" s="133">
        <v>34.619</v>
      </c>
      <c r="I155" s="235"/>
      <c r="J155" s="134">
        <f>ROUND(I155*H155,2)</f>
        <v>0</v>
      </c>
      <c r="K155" s="131" t="s">
        <v>98</v>
      </c>
      <c r="L155" s="135"/>
      <c r="M155" s="136" t="s">
        <v>1</v>
      </c>
      <c r="N155" s="137" t="s">
        <v>30</v>
      </c>
      <c r="O155" s="111">
        <v>0</v>
      </c>
      <c r="P155" s="111">
        <f>O155*H155</f>
        <v>0</v>
      </c>
      <c r="Q155" s="111">
        <v>1.4E-3</v>
      </c>
      <c r="R155" s="111">
        <f>Q155*H155</f>
        <v>4.8466599999999999E-2</v>
      </c>
      <c r="S155" s="111">
        <v>0</v>
      </c>
      <c r="T155" s="112">
        <f>S155*H155</f>
        <v>0</v>
      </c>
      <c r="AR155" s="14" t="s">
        <v>199</v>
      </c>
      <c r="AT155" s="14" t="s">
        <v>204</v>
      </c>
      <c r="AU155" s="14" t="s">
        <v>43</v>
      </c>
      <c r="AY155" s="14" t="s">
        <v>91</v>
      </c>
      <c r="BE155" s="113">
        <f>IF(N155="základní",J155,0)</f>
        <v>0</v>
      </c>
      <c r="BF155" s="113">
        <f>IF(N155="snížená",J155,0)</f>
        <v>0</v>
      </c>
      <c r="BG155" s="113">
        <f>IF(N155="zákl. přenesená",J155,0)</f>
        <v>0</v>
      </c>
      <c r="BH155" s="113">
        <f>IF(N155="sníž. přenesená",J155,0)</f>
        <v>0</v>
      </c>
      <c r="BI155" s="113">
        <f>IF(N155="nulová",J155,0)</f>
        <v>0</v>
      </c>
      <c r="BJ155" s="14" t="s">
        <v>11</v>
      </c>
      <c r="BK155" s="113">
        <f>ROUND(I155*H155,2)</f>
        <v>0</v>
      </c>
      <c r="BL155" s="14" t="s">
        <v>153</v>
      </c>
      <c r="BM155" s="14" t="s">
        <v>207</v>
      </c>
    </row>
    <row r="156" spans="2:65" s="7" customFormat="1" x14ac:dyDescent="0.3">
      <c r="B156" s="114"/>
      <c r="D156" s="115" t="s">
        <v>101</v>
      </c>
      <c r="F156" s="117" t="s">
        <v>328</v>
      </c>
      <c r="H156" s="118">
        <v>34.619</v>
      </c>
      <c r="I156" s="232"/>
      <c r="L156" s="114"/>
      <c r="M156" s="119"/>
      <c r="N156" s="120"/>
      <c r="O156" s="120"/>
      <c r="P156" s="120"/>
      <c r="Q156" s="120"/>
      <c r="R156" s="120"/>
      <c r="S156" s="120"/>
      <c r="T156" s="121"/>
      <c r="AT156" s="116" t="s">
        <v>101</v>
      </c>
      <c r="AU156" s="116" t="s">
        <v>43</v>
      </c>
      <c r="AV156" s="7" t="s">
        <v>43</v>
      </c>
      <c r="AW156" s="7" t="s">
        <v>2</v>
      </c>
      <c r="AX156" s="7" t="s">
        <v>11</v>
      </c>
      <c r="AY156" s="116" t="s">
        <v>91</v>
      </c>
    </row>
    <row r="157" spans="2:65" s="1" customFormat="1" ht="25.5" customHeight="1" x14ac:dyDescent="0.3">
      <c r="B157" s="102"/>
      <c r="C157" s="103" t="s">
        <v>181</v>
      </c>
      <c r="D157" s="103" t="s">
        <v>94</v>
      </c>
      <c r="E157" s="104" t="s">
        <v>209</v>
      </c>
      <c r="F157" s="105" t="s">
        <v>210</v>
      </c>
      <c r="G157" s="106" t="s">
        <v>97</v>
      </c>
      <c r="H157" s="107">
        <v>33.94</v>
      </c>
      <c r="I157" s="231"/>
      <c r="J157" s="108">
        <f>ROUND(I157*H157,2)</f>
        <v>0</v>
      </c>
      <c r="K157" s="105" t="s">
        <v>98</v>
      </c>
      <c r="L157" s="25"/>
      <c r="M157" s="109" t="s">
        <v>1</v>
      </c>
      <c r="N157" s="110" t="s">
        <v>30</v>
      </c>
      <c r="O157" s="111">
        <v>0.08</v>
      </c>
      <c r="P157" s="111">
        <f>O157*H157</f>
        <v>2.7151999999999998</v>
      </c>
      <c r="Q157" s="111">
        <v>1E-4</v>
      </c>
      <c r="R157" s="111">
        <f>Q157*H157</f>
        <v>3.3939999999999999E-3</v>
      </c>
      <c r="S157" s="111">
        <v>0</v>
      </c>
      <c r="T157" s="112">
        <f>S157*H157</f>
        <v>0</v>
      </c>
      <c r="AR157" s="14" t="s">
        <v>153</v>
      </c>
      <c r="AT157" s="14" t="s">
        <v>94</v>
      </c>
      <c r="AU157" s="14" t="s">
        <v>43</v>
      </c>
      <c r="AY157" s="14" t="s">
        <v>91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4" t="s">
        <v>11</v>
      </c>
      <c r="BK157" s="113">
        <f>ROUND(I157*H157,2)</f>
        <v>0</v>
      </c>
      <c r="BL157" s="14" t="s">
        <v>153</v>
      </c>
      <c r="BM157" s="14" t="s">
        <v>211</v>
      </c>
    </row>
    <row r="158" spans="2:65" s="7" customFormat="1" x14ac:dyDescent="0.3">
      <c r="B158" s="114"/>
      <c r="D158" s="115" t="s">
        <v>101</v>
      </c>
      <c r="E158" s="116" t="s">
        <v>1</v>
      </c>
      <c r="F158" s="117" t="s">
        <v>52</v>
      </c>
      <c r="H158" s="118">
        <v>33.94</v>
      </c>
      <c r="I158" s="232"/>
      <c r="L158" s="114"/>
      <c r="M158" s="119"/>
      <c r="N158" s="120"/>
      <c r="O158" s="120"/>
      <c r="P158" s="120"/>
      <c r="Q158" s="120"/>
      <c r="R158" s="120"/>
      <c r="S158" s="120"/>
      <c r="T158" s="121"/>
      <c r="AT158" s="116" t="s">
        <v>101</v>
      </c>
      <c r="AU158" s="116" t="s">
        <v>43</v>
      </c>
      <c r="AV158" s="7" t="s">
        <v>43</v>
      </c>
      <c r="AW158" s="7" t="s">
        <v>23</v>
      </c>
      <c r="AX158" s="7" t="s">
        <v>11</v>
      </c>
      <c r="AY158" s="116" t="s">
        <v>91</v>
      </c>
    </row>
    <row r="159" spans="2:65" s="1" customFormat="1" ht="51" customHeight="1" x14ac:dyDescent="0.3">
      <c r="B159" s="102"/>
      <c r="C159" s="103" t="s">
        <v>187</v>
      </c>
      <c r="D159" s="103" t="s">
        <v>94</v>
      </c>
      <c r="E159" s="104" t="s">
        <v>213</v>
      </c>
      <c r="F159" s="105" t="s">
        <v>214</v>
      </c>
      <c r="G159" s="106" t="s">
        <v>145</v>
      </c>
      <c r="H159" s="107">
        <v>0.48</v>
      </c>
      <c r="I159" s="231"/>
      <c r="J159" s="108">
        <f>ROUND(I159*H159,2)</f>
        <v>0</v>
      </c>
      <c r="K159" s="105" t="s">
        <v>98</v>
      </c>
      <c r="L159" s="25"/>
      <c r="M159" s="109" t="s">
        <v>1</v>
      </c>
      <c r="N159" s="110" t="s">
        <v>30</v>
      </c>
      <c r="O159" s="111">
        <v>2.16</v>
      </c>
      <c r="P159" s="111">
        <f>O159*H159</f>
        <v>1.0367999999999999</v>
      </c>
      <c r="Q159" s="111">
        <v>0</v>
      </c>
      <c r="R159" s="111">
        <f>Q159*H159</f>
        <v>0</v>
      </c>
      <c r="S159" s="111">
        <v>0</v>
      </c>
      <c r="T159" s="112">
        <f>S159*H159</f>
        <v>0</v>
      </c>
      <c r="AR159" s="14" t="s">
        <v>153</v>
      </c>
      <c r="AT159" s="14" t="s">
        <v>94</v>
      </c>
      <c r="AU159" s="14" t="s">
        <v>43</v>
      </c>
      <c r="AY159" s="14" t="s">
        <v>91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4" t="s">
        <v>11</v>
      </c>
      <c r="BK159" s="113">
        <f>ROUND(I159*H159,2)</f>
        <v>0</v>
      </c>
      <c r="BL159" s="14" t="s">
        <v>153</v>
      </c>
      <c r="BM159" s="14" t="s">
        <v>215</v>
      </c>
    </row>
    <row r="160" spans="2:65" s="1" customFormat="1" ht="38.25" customHeight="1" x14ac:dyDescent="0.3">
      <c r="B160" s="102"/>
      <c r="C160" s="103" t="s">
        <v>191</v>
      </c>
      <c r="D160" s="103" t="s">
        <v>94</v>
      </c>
      <c r="E160" s="104" t="s">
        <v>217</v>
      </c>
      <c r="F160" s="105" t="s">
        <v>218</v>
      </c>
      <c r="G160" s="106" t="s">
        <v>145</v>
      </c>
      <c r="H160" s="107">
        <v>0.48</v>
      </c>
      <c r="I160" s="231"/>
      <c r="J160" s="108">
        <f>ROUND(I160*H160,2)</f>
        <v>0</v>
      </c>
      <c r="K160" s="105" t="s">
        <v>98</v>
      </c>
      <c r="L160" s="25"/>
      <c r="M160" s="109" t="s">
        <v>1</v>
      </c>
      <c r="N160" s="110" t="s">
        <v>30</v>
      </c>
      <c r="O160" s="111">
        <v>1.32</v>
      </c>
      <c r="P160" s="111">
        <f>O160*H160</f>
        <v>0.63360000000000005</v>
      </c>
      <c r="Q160" s="111">
        <v>0</v>
      </c>
      <c r="R160" s="111">
        <f>Q160*H160</f>
        <v>0</v>
      </c>
      <c r="S160" s="111">
        <v>0</v>
      </c>
      <c r="T160" s="112">
        <f>S160*H160</f>
        <v>0</v>
      </c>
      <c r="AR160" s="14" t="s">
        <v>153</v>
      </c>
      <c r="AT160" s="14" t="s">
        <v>94</v>
      </c>
      <c r="AU160" s="14" t="s">
        <v>43</v>
      </c>
      <c r="AY160" s="14" t="s">
        <v>91</v>
      </c>
      <c r="BE160" s="113">
        <f>IF(N160="základní",J160,0)</f>
        <v>0</v>
      </c>
      <c r="BF160" s="113">
        <f>IF(N160="snížená",J160,0)</f>
        <v>0</v>
      </c>
      <c r="BG160" s="113">
        <f>IF(N160="zákl. přenesená",J160,0)</f>
        <v>0</v>
      </c>
      <c r="BH160" s="113">
        <f>IF(N160="sníž. přenesená",J160,0)</f>
        <v>0</v>
      </c>
      <c r="BI160" s="113">
        <f>IF(N160="nulová",J160,0)</f>
        <v>0</v>
      </c>
      <c r="BJ160" s="14" t="s">
        <v>11</v>
      </c>
      <c r="BK160" s="113">
        <f>ROUND(I160*H160,2)</f>
        <v>0</v>
      </c>
      <c r="BL160" s="14" t="s">
        <v>153</v>
      </c>
      <c r="BM160" s="14" t="s">
        <v>329</v>
      </c>
    </row>
    <row r="161" spans="2:65" s="1" customFormat="1" ht="38.25" customHeight="1" x14ac:dyDescent="0.3">
      <c r="B161" s="102"/>
      <c r="C161" s="103" t="s">
        <v>195</v>
      </c>
      <c r="D161" s="103" t="s">
        <v>94</v>
      </c>
      <c r="E161" s="104" t="s">
        <v>220</v>
      </c>
      <c r="F161" s="105" t="s">
        <v>221</v>
      </c>
      <c r="G161" s="106" t="s">
        <v>145</v>
      </c>
      <c r="H161" s="107">
        <v>0.48</v>
      </c>
      <c r="I161" s="231"/>
      <c r="J161" s="108">
        <f>ROUND(I161*H161,2)</f>
        <v>0</v>
      </c>
      <c r="K161" s="105" t="s">
        <v>98</v>
      </c>
      <c r="L161" s="25"/>
      <c r="M161" s="109" t="s">
        <v>1</v>
      </c>
      <c r="N161" s="110" t="s">
        <v>30</v>
      </c>
      <c r="O161" s="111">
        <v>0.88400000000000001</v>
      </c>
      <c r="P161" s="111">
        <f>O161*H161</f>
        <v>0.42431999999999997</v>
      </c>
      <c r="Q161" s="111">
        <v>0</v>
      </c>
      <c r="R161" s="111">
        <f>Q161*H161</f>
        <v>0</v>
      </c>
      <c r="S161" s="111">
        <v>0</v>
      </c>
      <c r="T161" s="112">
        <f>S161*H161</f>
        <v>0</v>
      </c>
      <c r="AR161" s="14" t="s">
        <v>153</v>
      </c>
      <c r="AT161" s="14" t="s">
        <v>94</v>
      </c>
      <c r="AU161" s="14" t="s">
        <v>43</v>
      </c>
      <c r="AY161" s="14" t="s">
        <v>91</v>
      </c>
      <c r="BE161" s="113">
        <f>IF(N161="základní",J161,0)</f>
        <v>0</v>
      </c>
      <c r="BF161" s="113">
        <f>IF(N161="snížená",J161,0)</f>
        <v>0</v>
      </c>
      <c r="BG161" s="113">
        <f>IF(N161="zákl. přenesená",J161,0)</f>
        <v>0</v>
      </c>
      <c r="BH161" s="113">
        <f>IF(N161="sníž. přenesená",J161,0)</f>
        <v>0</v>
      </c>
      <c r="BI161" s="113">
        <f>IF(N161="nulová",J161,0)</f>
        <v>0</v>
      </c>
      <c r="BJ161" s="14" t="s">
        <v>11</v>
      </c>
      <c r="BK161" s="113">
        <f>ROUND(I161*H161,2)</f>
        <v>0</v>
      </c>
      <c r="BL161" s="14" t="s">
        <v>153</v>
      </c>
      <c r="BM161" s="14" t="s">
        <v>330</v>
      </c>
    </row>
    <row r="162" spans="2:65" s="6" customFormat="1" ht="29.85" customHeight="1" x14ac:dyDescent="0.3">
      <c r="B162" s="90"/>
      <c r="D162" s="91" t="s">
        <v>40</v>
      </c>
      <c r="E162" s="100" t="s">
        <v>222</v>
      </c>
      <c r="F162" s="100" t="s">
        <v>223</v>
      </c>
      <c r="I162" s="233"/>
      <c r="J162" s="101">
        <f>BK162</f>
        <v>0</v>
      </c>
      <c r="L162" s="90"/>
      <c r="M162" s="94"/>
      <c r="N162" s="95"/>
      <c r="O162" s="95"/>
      <c r="P162" s="96">
        <f>SUM(P163:P172)</f>
        <v>13.360776000000001</v>
      </c>
      <c r="Q162" s="95"/>
      <c r="R162" s="96">
        <f>SUM(R163:R172)</f>
        <v>0.15620999999999999</v>
      </c>
      <c r="S162" s="95"/>
      <c r="T162" s="97">
        <f>SUM(T163:T172)</f>
        <v>9.6000000000000002E-2</v>
      </c>
      <c r="AR162" s="91" t="s">
        <v>43</v>
      </c>
      <c r="AT162" s="98" t="s">
        <v>40</v>
      </c>
      <c r="AU162" s="98" t="s">
        <v>11</v>
      </c>
      <c r="AY162" s="91" t="s">
        <v>91</v>
      </c>
      <c r="BK162" s="99">
        <f>SUM(BK163:BK172)</f>
        <v>0</v>
      </c>
    </row>
    <row r="163" spans="2:65" s="1" customFormat="1" ht="25.5" customHeight="1" x14ac:dyDescent="0.3">
      <c r="B163" s="102"/>
      <c r="C163" s="103" t="s">
        <v>199</v>
      </c>
      <c r="D163" s="103" t="s">
        <v>94</v>
      </c>
      <c r="E163" s="104" t="s">
        <v>331</v>
      </c>
      <c r="F163" s="105" t="s">
        <v>332</v>
      </c>
      <c r="G163" s="106" t="s">
        <v>231</v>
      </c>
      <c r="H163" s="107">
        <v>8.5</v>
      </c>
      <c r="I163" s="231"/>
      <c r="J163" s="108">
        <f>ROUND(I163*H163,2)</f>
        <v>0</v>
      </c>
      <c r="K163" s="105" t="s">
        <v>98</v>
      </c>
      <c r="L163" s="25"/>
      <c r="M163" s="109" t="s">
        <v>1</v>
      </c>
      <c r="N163" s="110" t="s">
        <v>30</v>
      </c>
      <c r="O163" s="111">
        <v>1.298</v>
      </c>
      <c r="P163" s="111">
        <f>O163*H163</f>
        <v>11.033000000000001</v>
      </c>
      <c r="Q163" s="111">
        <v>2.5999999999999998E-4</v>
      </c>
      <c r="R163" s="111">
        <f>Q163*H163</f>
        <v>2.2099999999999997E-3</v>
      </c>
      <c r="S163" s="111">
        <v>0</v>
      </c>
      <c r="T163" s="112">
        <f>S163*H163</f>
        <v>0</v>
      </c>
      <c r="AR163" s="14" t="s">
        <v>153</v>
      </c>
      <c r="AT163" s="14" t="s">
        <v>94</v>
      </c>
      <c r="AU163" s="14" t="s">
        <v>43</v>
      </c>
      <c r="AY163" s="14" t="s">
        <v>91</v>
      </c>
      <c r="BE163" s="113">
        <f>IF(N163="základní",J163,0)</f>
        <v>0</v>
      </c>
      <c r="BF163" s="113">
        <f>IF(N163="snížená",J163,0)</f>
        <v>0</v>
      </c>
      <c r="BG163" s="113">
        <f>IF(N163="zákl. přenesená",J163,0)</f>
        <v>0</v>
      </c>
      <c r="BH163" s="113">
        <f>IF(N163="sníž. přenesená",J163,0)</f>
        <v>0</v>
      </c>
      <c r="BI163" s="113">
        <f>IF(N163="nulová",J163,0)</f>
        <v>0</v>
      </c>
      <c r="BJ163" s="14" t="s">
        <v>11</v>
      </c>
      <c r="BK163" s="113">
        <f>ROUND(I163*H163,2)</f>
        <v>0</v>
      </c>
      <c r="BL163" s="14" t="s">
        <v>153</v>
      </c>
      <c r="BM163" s="14" t="s">
        <v>333</v>
      </c>
    </row>
    <row r="164" spans="2:65" s="7" customFormat="1" x14ac:dyDescent="0.3">
      <c r="B164" s="114"/>
      <c r="D164" s="115" t="s">
        <v>101</v>
      </c>
      <c r="E164" s="116" t="s">
        <v>1</v>
      </c>
      <c r="F164" s="117" t="s">
        <v>334</v>
      </c>
      <c r="H164" s="118">
        <v>8.5</v>
      </c>
      <c r="I164" s="232"/>
      <c r="L164" s="114"/>
      <c r="M164" s="119"/>
      <c r="N164" s="120"/>
      <c r="O164" s="120"/>
      <c r="P164" s="120"/>
      <c r="Q164" s="120"/>
      <c r="R164" s="120"/>
      <c r="S164" s="120"/>
      <c r="T164" s="121"/>
      <c r="AT164" s="116" t="s">
        <v>101</v>
      </c>
      <c r="AU164" s="116" t="s">
        <v>43</v>
      </c>
      <c r="AV164" s="7" t="s">
        <v>43</v>
      </c>
      <c r="AW164" s="7" t="s">
        <v>23</v>
      </c>
      <c r="AX164" s="7" t="s">
        <v>11</v>
      </c>
      <c r="AY164" s="116" t="s">
        <v>91</v>
      </c>
    </row>
    <row r="165" spans="2:65" s="1" customFormat="1" ht="16.5" customHeight="1" x14ac:dyDescent="0.3">
      <c r="B165" s="102"/>
      <c r="C165" s="129" t="s">
        <v>203</v>
      </c>
      <c r="D165" s="129" t="s">
        <v>204</v>
      </c>
      <c r="E165" s="130" t="s">
        <v>335</v>
      </c>
      <c r="F165" s="131" t="s">
        <v>336</v>
      </c>
      <c r="G165" s="132" t="s">
        <v>231</v>
      </c>
      <c r="H165" s="133">
        <v>2</v>
      </c>
      <c r="I165" s="235"/>
      <c r="J165" s="134">
        <f>ROUND(I165*H165,2)</f>
        <v>0</v>
      </c>
      <c r="K165" s="131" t="s">
        <v>1</v>
      </c>
      <c r="L165" s="135"/>
      <c r="M165" s="136" t="s">
        <v>1</v>
      </c>
      <c r="N165" s="137" t="s">
        <v>30</v>
      </c>
      <c r="O165" s="111">
        <v>0</v>
      </c>
      <c r="P165" s="111">
        <f>O165*H165</f>
        <v>0</v>
      </c>
      <c r="Q165" s="111">
        <v>5.8999999999999997E-2</v>
      </c>
      <c r="R165" s="111">
        <f>Q165*H165</f>
        <v>0.11799999999999999</v>
      </c>
      <c r="S165" s="111">
        <v>0</v>
      </c>
      <c r="T165" s="112">
        <f>S165*H165</f>
        <v>0</v>
      </c>
      <c r="AR165" s="14" t="s">
        <v>199</v>
      </c>
      <c r="AT165" s="14" t="s">
        <v>204</v>
      </c>
      <c r="AU165" s="14" t="s">
        <v>43</v>
      </c>
      <c r="AY165" s="14" t="s">
        <v>91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4" t="s">
        <v>11</v>
      </c>
      <c r="BK165" s="113">
        <f>ROUND(I165*H165,2)</f>
        <v>0</v>
      </c>
      <c r="BL165" s="14" t="s">
        <v>153</v>
      </c>
      <c r="BM165" s="14" t="s">
        <v>337</v>
      </c>
    </row>
    <row r="166" spans="2:65" s="1" customFormat="1" ht="16.5" customHeight="1" x14ac:dyDescent="0.3">
      <c r="B166" s="102"/>
      <c r="C166" s="103" t="s">
        <v>208</v>
      </c>
      <c r="D166" s="103" t="s">
        <v>94</v>
      </c>
      <c r="E166" s="104" t="s">
        <v>225</v>
      </c>
      <c r="F166" s="105" t="s">
        <v>226</v>
      </c>
      <c r="G166" s="106" t="s">
        <v>227</v>
      </c>
      <c r="H166" s="107">
        <v>2</v>
      </c>
      <c r="I166" s="231"/>
      <c r="J166" s="108">
        <f>ROUND(I166*H166,2)</f>
        <v>0</v>
      </c>
      <c r="K166" s="105" t="s">
        <v>1</v>
      </c>
      <c r="L166" s="25"/>
      <c r="M166" s="109" t="s">
        <v>1</v>
      </c>
      <c r="N166" s="110" t="s">
        <v>30</v>
      </c>
      <c r="O166" s="111">
        <v>0.68200000000000005</v>
      </c>
      <c r="P166" s="111">
        <f>O166*H166</f>
        <v>1.3640000000000001</v>
      </c>
      <c r="Q166" s="111">
        <v>1.7999999999999999E-2</v>
      </c>
      <c r="R166" s="111">
        <f>Q166*H166</f>
        <v>3.5999999999999997E-2</v>
      </c>
      <c r="S166" s="111">
        <v>0</v>
      </c>
      <c r="T166" s="112">
        <f>S166*H166</f>
        <v>0</v>
      </c>
      <c r="AR166" s="14" t="s">
        <v>153</v>
      </c>
      <c r="AT166" s="14" t="s">
        <v>94</v>
      </c>
      <c r="AU166" s="14" t="s">
        <v>43</v>
      </c>
      <c r="AY166" s="14" t="s">
        <v>91</v>
      </c>
      <c r="BE166" s="113">
        <f>IF(N166="základní",J166,0)</f>
        <v>0</v>
      </c>
      <c r="BF166" s="113">
        <f>IF(N166="snížená",J166,0)</f>
        <v>0</v>
      </c>
      <c r="BG166" s="113">
        <f>IF(N166="zákl. přenesená",J166,0)</f>
        <v>0</v>
      </c>
      <c r="BH166" s="113">
        <f>IF(N166="sníž. přenesená",J166,0)</f>
        <v>0</v>
      </c>
      <c r="BI166" s="113">
        <f>IF(N166="nulová",J166,0)</f>
        <v>0</v>
      </c>
      <c r="BJ166" s="14" t="s">
        <v>11</v>
      </c>
      <c r="BK166" s="113">
        <f>ROUND(I166*H166,2)</f>
        <v>0</v>
      </c>
      <c r="BL166" s="14" t="s">
        <v>153</v>
      </c>
      <c r="BM166" s="14" t="s">
        <v>338</v>
      </c>
    </row>
    <row r="167" spans="2:65" s="7" customFormat="1" x14ac:dyDescent="0.3">
      <c r="B167" s="114"/>
      <c r="D167" s="115" t="s">
        <v>101</v>
      </c>
      <c r="E167" s="116" t="s">
        <v>1</v>
      </c>
      <c r="F167" s="117" t="s">
        <v>339</v>
      </c>
      <c r="H167" s="118">
        <v>2</v>
      </c>
      <c r="I167" s="232"/>
      <c r="L167" s="114"/>
      <c r="M167" s="119"/>
      <c r="N167" s="120"/>
      <c r="O167" s="120"/>
      <c r="P167" s="120"/>
      <c r="Q167" s="120"/>
      <c r="R167" s="120"/>
      <c r="S167" s="120"/>
      <c r="T167" s="121"/>
      <c r="AT167" s="116" t="s">
        <v>101</v>
      </c>
      <c r="AU167" s="116" t="s">
        <v>43</v>
      </c>
      <c r="AV167" s="7" t="s">
        <v>43</v>
      </c>
      <c r="AW167" s="7" t="s">
        <v>23</v>
      </c>
      <c r="AX167" s="7" t="s">
        <v>11</v>
      </c>
      <c r="AY167" s="116" t="s">
        <v>91</v>
      </c>
    </row>
    <row r="168" spans="2:65" s="1" customFormat="1" ht="38.25" customHeight="1" x14ac:dyDescent="0.3">
      <c r="B168" s="102"/>
      <c r="C168" s="103" t="s">
        <v>212</v>
      </c>
      <c r="D168" s="103" t="s">
        <v>94</v>
      </c>
      <c r="E168" s="104" t="s">
        <v>229</v>
      </c>
      <c r="F168" s="105" t="s">
        <v>230</v>
      </c>
      <c r="G168" s="106" t="s">
        <v>231</v>
      </c>
      <c r="H168" s="107">
        <v>4</v>
      </c>
      <c r="I168" s="231"/>
      <c r="J168" s="108">
        <f>ROUND(I168*H168,2)</f>
        <v>0</v>
      </c>
      <c r="K168" s="105" t="s">
        <v>98</v>
      </c>
      <c r="L168" s="25"/>
      <c r="M168" s="109" t="s">
        <v>1</v>
      </c>
      <c r="N168" s="110" t="s">
        <v>30</v>
      </c>
      <c r="O168" s="111">
        <v>0.05</v>
      </c>
      <c r="P168" s="111">
        <f>O168*H168</f>
        <v>0.2</v>
      </c>
      <c r="Q168" s="111">
        <v>0</v>
      </c>
      <c r="R168" s="111">
        <f>Q168*H168</f>
        <v>0</v>
      </c>
      <c r="S168" s="111">
        <v>2.4E-2</v>
      </c>
      <c r="T168" s="112">
        <f>S168*H168</f>
        <v>9.6000000000000002E-2</v>
      </c>
      <c r="AR168" s="14" t="s">
        <v>153</v>
      </c>
      <c r="AT168" s="14" t="s">
        <v>94</v>
      </c>
      <c r="AU168" s="14" t="s">
        <v>43</v>
      </c>
      <c r="AY168" s="14" t="s">
        <v>91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4" t="s">
        <v>11</v>
      </c>
      <c r="BK168" s="113">
        <f>ROUND(I168*H168,2)</f>
        <v>0</v>
      </c>
      <c r="BL168" s="14" t="s">
        <v>153</v>
      </c>
      <c r="BM168" s="14" t="s">
        <v>232</v>
      </c>
    </row>
    <row r="169" spans="2:65" s="7" customFormat="1" x14ac:dyDescent="0.3">
      <c r="B169" s="114"/>
      <c r="D169" s="115" t="s">
        <v>101</v>
      </c>
      <c r="E169" s="116" t="s">
        <v>1</v>
      </c>
      <c r="F169" s="117" t="s">
        <v>340</v>
      </c>
      <c r="H169" s="118">
        <v>4</v>
      </c>
      <c r="I169" s="232"/>
      <c r="L169" s="114"/>
      <c r="M169" s="119"/>
      <c r="N169" s="120"/>
      <c r="O169" s="120"/>
      <c r="P169" s="120"/>
      <c r="Q169" s="120"/>
      <c r="R169" s="120"/>
      <c r="S169" s="120"/>
      <c r="T169" s="121"/>
      <c r="AT169" s="116" t="s">
        <v>101</v>
      </c>
      <c r="AU169" s="116" t="s">
        <v>43</v>
      </c>
      <c r="AV169" s="7" t="s">
        <v>43</v>
      </c>
      <c r="AW169" s="7" t="s">
        <v>23</v>
      </c>
      <c r="AX169" s="7" t="s">
        <v>11</v>
      </c>
      <c r="AY169" s="116" t="s">
        <v>91</v>
      </c>
    </row>
    <row r="170" spans="2:65" s="1" customFormat="1" ht="38.25" customHeight="1" x14ac:dyDescent="0.3">
      <c r="B170" s="102"/>
      <c r="C170" s="103" t="s">
        <v>216</v>
      </c>
      <c r="D170" s="103" t="s">
        <v>94</v>
      </c>
      <c r="E170" s="104" t="s">
        <v>234</v>
      </c>
      <c r="F170" s="105" t="s">
        <v>235</v>
      </c>
      <c r="G170" s="106" t="s">
        <v>145</v>
      </c>
      <c r="H170" s="107">
        <v>0.156</v>
      </c>
      <c r="I170" s="231"/>
      <c r="J170" s="108">
        <f>ROUND(I170*H170,2)</f>
        <v>0</v>
      </c>
      <c r="K170" s="105" t="s">
        <v>98</v>
      </c>
      <c r="L170" s="25"/>
      <c r="M170" s="109" t="s">
        <v>1</v>
      </c>
      <c r="N170" s="110" t="s">
        <v>30</v>
      </c>
      <c r="O170" s="111">
        <v>2.2549999999999999</v>
      </c>
      <c r="P170" s="111">
        <f>O170*H170</f>
        <v>0.35177999999999998</v>
      </c>
      <c r="Q170" s="111">
        <v>0</v>
      </c>
      <c r="R170" s="111">
        <f>Q170*H170</f>
        <v>0</v>
      </c>
      <c r="S170" s="111">
        <v>0</v>
      </c>
      <c r="T170" s="112">
        <f>S170*H170</f>
        <v>0</v>
      </c>
      <c r="AR170" s="14" t="s">
        <v>153</v>
      </c>
      <c r="AT170" s="14" t="s">
        <v>94</v>
      </c>
      <c r="AU170" s="14" t="s">
        <v>43</v>
      </c>
      <c r="AY170" s="14" t="s">
        <v>91</v>
      </c>
      <c r="BE170" s="113">
        <f>IF(N170="základní",J170,0)</f>
        <v>0</v>
      </c>
      <c r="BF170" s="113">
        <f>IF(N170="snížená",J170,0)</f>
        <v>0</v>
      </c>
      <c r="BG170" s="113">
        <f>IF(N170="zákl. přenesená",J170,0)</f>
        <v>0</v>
      </c>
      <c r="BH170" s="113">
        <f>IF(N170="sníž. přenesená",J170,0)</f>
        <v>0</v>
      </c>
      <c r="BI170" s="113">
        <f>IF(N170="nulová",J170,0)</f>
        <v>0</v>
      </c>
      <c r="BJ170" s="14" t="s">
        <v>11</v>
      </c>
      <c r="BK170" s="113">
        <f>ROUND(I170*H170,2)</f>
        <v>0</v>
      </c>
      <c r="BL170" s="14" t="s">
        <v>153</v>
      </c>
      <c r="BM170" s="14" t="s">
        <v>236</v>
      </c>
    </row>
    <row r="171" spans="2:65" s="1" customFormat="1" ht="38.25" customHeight="1" x14ac:dyDescent="0.3">
      <c r="B171" s="102"/>
      <c r="C171" s="103" t="s">
        <v>219</v>
      </c>
      <c r="D171" s="103" t="s">
        <v>94</v>
      </c>
      <c r="E171" s="104" t="s">
        <v>237</v>
      </c>
      <c r="F171" s="105" t="s">
        <v>238</v>
      </c>
      <c r="G171" s="106" t="s">
        <v>145</v>
      </c>
      <c r="H171" s="107">
        <v>0.156</v>
      </c>
      <c r="I171" s="231"/>
      <c r="J171" s="108">
        <f>ROUND(I171*H171,2)</f>
        <v>0</v>
      </c>
      <c r="K171" s="105" t="s">
        <v>98</v>
      </c>
      <c r="L171" s="25"/>
      <c r="M171" s="109" t="s">
        <v>1</v>
      </c>
      <c r="N171" s="110" t="s">
        <v>30</v>
      </c>
      <c r="O171" s="111">
        <v>1.45</v>
      </c>
      <c r="P171" s="111">
        <f>O171*H171</f>
        <v>0.22619999999999998</v>
      </c>
      <c r="Q171" s="111">
        <v>0</v>
      </c>
      <c r="R171" s="111">
        <f>Q171*H171</f>
        <v>0</v>
      </c>
      <c r="S171" s="111">
        <v>0</v>
      </c>
      <c r="T171" s="112">
        <f>S171*H171</f>
        <v>0</v>
      </c>
      <c r="AR171" s="14" t="s">
        <v>153</v>
      </c>
      <c r="AT171" s="14" t="s">
        <v>94</v>
      </c>
      <c r="AU171" s="14" t="s">
        <v>43</v>
      </c>
      <c r="AY171" s="14" t="s">
        <v>91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4" t="s">
        <v>11</v>
      </c>
      <c r="BK171" s="113">
        <f>ROUND(I171*H171,2)</f>
        <v>0</v>
      </c>
      <c r="BL171" s="14" t="s">
        <v>153</v>
      </c>
      <c r="BM171" s="14" t="s">
        <v>341</v>
      </c>
    </row>
    <row r="172" spans="2:65" s="1" customFormat="1" ht="38.25" customHeight="1" x14ac:dyDescent="0.3">
      <c r="B172" s="102"/>
      <c r="C172" s="103" t="s">
        <v>224</v>
      </c>
      <c r="D172" s="103" t="s">
        <v>94</v>
      </c>
      <c r="E172" s="104" t="s">
        <v>240</v>
      </c>
      <c r="F172" s="105" t="s">
        <v>241</v>
      </c>
      <c r="G172" s="106" t="s">
        <v>145</v>
      </c>
      <c r="H172" s="107">
        <v>0.156</v>
      </c>
      <c r="I172" s="231"/>
      <c r="J172" s="108">
        <f>ROUND(I172*H172,2)</f>
        <v>0</v>
      </c>
      <c r="K172" s="105" t="s">
        <v>98</v>
      </c>
      <c r="L172" s="25"/>
      <c r="M172" s="109" t="s">
        <v>1</v>
      </c>
      <c r="N172" s="110" t="s">
        <v>30</v>
      </c>
      <c r="O172" s="111">
        <v>1.1910000000000001</v>
      </c>
      <c r="P172" s="111">
        <f>O172*H172</f>
        <v>0.18579600000000002</v>
      </c>
      <c r="Q172" s="111">
        <v>0</v>
      </c>
      <c r="R172" s="111">
        <f>Q172*H172</f>
        <v>0</v>
      </c>
      <c r="S172" s="111">
        <v>0</v>
      </c>
      <c r="T172" s="112">
        <f>S172*H172</f>
        <v>0</v>
      </c>
      <c r="AR172" s="14" t="s">
        <v>153</v>
      </c>
      <c r="AT172" s="14" t="s">
        <v>94</v>
      </c>
      <c r="AU172" s="14" t="s">
        <v>43</v>
      </c>
      <c r="AY172" s="14" t="s">
        <v>91</v>
      </c>
      <c r="BE172" s="113">
        <f>IF(N172="základní",J172,0)</f>
        <v>0</v>
      </c>
      <c r="BF172" s="113">
        <f>IF(N172="snížená",J172,0)</f>
        <v>0</v>
      </c>
      <c r="BG172" s="113">
        <f>IF(N172="zákl. přenesená",J172,0)</f>
        <v>0</v>
      </c>
      <c r="BH172" s="113">
        <f>IF(N172="sníž. přenesená",J172,0)</f>
        <v>0</v>
      </c>
      <c r="BI172" s="113">
        <f>IF(N172="nulová",J172,0)</f>
        <v>0</v>
      </c>
      <c r="BJ172" s="14" t="s">
        <v>11</v>
      </c>
      <c r="BK172" s="113">
        <f>ROUND(I172*H172,2)</f>
        <v>0</v>
      </c>
      <c r="BL172" s="14" t="s">
        <v>153</v>
      </c>
      <c r="BM172" s="14" t="s">
        <v>342</v>
      </c>
    </row>
    <row r="173" spans="2:65" s="6" customFormat="1" ht="29.85" customHeight="1" x14ac:dyDescent="0.3">
      <c r="B173" s="90"/>
      <c r="D173" s="91" t="s">
        <v>40</v>
      </c>
      <c r="E173" s="100" t="s">
        <v>246</v>
      </c>
      <c r="F173" s="100" t="s">
        <v>247</v>
      </c>
      <c r="I173" s="233"/>
      <c r="J173" s="101">
        <f>BK173</f>
        <v>0</v>
      </c>
      <c r="L173" s="90"/>
      <c r="M173" s="94"/>
      <c r="N173" s="95"/>
      <c r="O173" s="95"/>
      <c r="P173" s="96">
        <f>SUM(P174:P181)</f>
        <v>1.2345440000000001</v>
      </c>
      <c r="Q173" s="95"/>
      <c r="R173" s="96">
        <f>SUM(R174:R181)</f>
        <v>9.0128000000000018E-4</v>
      </c>
      <c r="S173" s="95"/>
      <c r="T173" s="97">
        <f>SUM(T174:T181)</f>
        <v>0</v>
      </c>
      <c r="AR173" s="91" t="s">
        <v>43</v>
      </c>
      <c r="AT173" s="98" t="s">
        <v>40</v>
      </c>
      <c r="AU173" s="98" t="s">
        <v>11</v>
      </c>
      <c r="AY173" s="91" t="s">
        <v>91</v>
      </c>
      <c r="BK173" s="99">
        <f>SUM(BK174:BK181)</f>
        <v>0</v>
      </c>
    </row>
    <row r="174" spans="2:65" s="1" customFormat="1" ht="25.5" customHeight="1" x14ac:dyDescent="0.3">
      <c r="B174" s="102"/>
      <c r="C174" s="103" t="s">
        <v>228</v>
      </c>
      <c r="D174" s="103" t="s">
        <v>94</v>
      </c>
      <c r="E174" s="104" t="s">
        <v>248</v>
      </c>
      <c r="F174" s="105" t="s">
        <v>249</v>
      </c>
      <c r="G174" s="106" t="s">
        <v>97</v>
      </c>
      <c r="H174" s="107">
        <v>2.0960000000000001</v>
      </c>
      <c r="I174" s="231"/>
      <c r="J174" s="108">
        <f>ROUND(I174*H174,2)</f>
        <v>0</v>
      </c>
      <c r="K174" s="105" t="s">
        <v>98</v>
      </c>
      <c r="L174" s="25"/>
      <c r="M174" s="109" t="s">
        <v>1</v>
      </c>
      <c r="N174" s="110" t="s">
        <v>30</v>
      </c>
      <c r="O174" s="111">
        <v>0.1</v>
      </c>
      <c r="P174" s="111">
        <f>O174*H174</f>
        <v>0.20960000000000001</v>
      </c>
      <c r="Q174" s="111">
        <v>6.9999999999999994E-5</v>
      </c>
      <c r="R174" s="111">
        <f>Q174*H174</f>
        <v>1.4672E-4</v>
      </c>
      <c r="S174" s="111">
        <v>0</v>
      </c>
      <c r="T174" s="112">
        <f>S174*H174</f>
        <v>0</v>
      </c>
      <c r="AR174" s="14" t="s">
        <v>153</v>
      </c>
      <c r="AT174" s="14" t="s">
        <v>94</v>
      </c>
      <c r="AU174" s="14" t="s">
        <v>43</v>
      </c>
      <c r="AY174" s="14" t="s">
        <v>91</v>
      </c>
      <c r="BE174" s="113">
        <f>IF(N174="základní",J174,0)</f>
        <v>0</v>
      </c>
      <c r="BF174" s="113">
        <f>IF(N174="snížená",J174,0)</f>
        <v>0</v>
      </c>
      <c r="BG174" s="113">
        <f>IF(N174="zákl. přenesená",J174,0)</f>
        <v>0</v>
      </c>
      <c r="BH174" s="113">
        <f>IF(N174="sníž. přenesená",J174,0)</f>
        <v>0</v>
      </c>
      <c r="BI174" s="113">
        <f>IF(N174="nulová",J174,0)</f>
        <v>0</v>
      </c>
      <c r="BJ174" s="14" t="s">
        <v>11</v>
      </c>
      <c r="BK174" s="113">
        <f>ROUND(I174*H174,2)</f>
        <v>0</v>
      </c>
      <c r="BL174" s="14" t="s">
        <v>153</v>
      </c>
      <c r="BM174" s="14" t="s">
        <v>250</v>
      </c>
    </row>
    <row r="175" spans="2:65" s="7" customFormat="1" x14ac:dyDescent="0.3">
      <c r="B175" s="114"/>
      <c r="D175" s="115" t="s">
        <v>101</v>
      </c>
      <c r="E175" s="116" t="s">
        <v>53</v>
      </c>
      <c r="F175" s="117" t="s">
        <v>251</v>
      </c>
      <c r="H175" s="118">
        <v>2.0960000000000001</v>
      </c>
      <c r="I175" s="232"/>
      <c r="L175" s="114"/>
      <c r="M175" s="119"/>
      <c r="N175" s="120"/>
      <c r="O175" s="120"/>
      <c r="P175" s="120"/>
      <c r="Q175" s="120"/>
      <c r="R175" s="120"/>
      <c r="S175" s="120"/>
      <c r="T175" s="121"/>
      <c r="AT175" s="116" t="s">
        <v>101</v>
      </c>
      <c r="AU175" s="116" t="s">
        <v>43</v>
      </c>
      <c r="AV175" s="7" t="s">
        <v>43</v>
      </c>
      <c r="AW175" s="7" t="s">
        <v>23</v>
      </c>
      <c r="AX175" s="7" t="s">
        <v>11</v>
      </c>
      <c r="AY175" s="116" t="s">
        <v>91</v>
      </c>
    </row>
    <row r="176" spans="2:65" s="1" customFormat="1" ht="25.5" customHeight="1" x14ac:dyDescent="0.3">
      <c r="B176" s="102"/>
      <c r="C176" s="103" t="s">
        <v>233</v>
      </c>
      <c r="D176" s="103" t="s">
        <v>94</v>
      </c>
      <c r="E176" s="104" t="s">
        <v>252</v>
      </c>
      <c r="F176" s="105" t="s">
        <v>253</v>
      </c>
      <c r="G176" s="106" t="s">
        <v>97</v>
      </c>
      <c r="H176" s="107">
        <v>2.0960000000000001</v>
      </c>
      <c r="I176" s="231"/>
      <c r="J176" s="108">
        <f>ROUND(I176*H176,2)</f>
        <v>0</v>
      </c>
      <c r="K176" s="105" t="s">
        <v>98</v>
      </c>
      <c r="L176" s="25"/>
      <c r="M176" s="109" t="s">
        <v>1</v>
      </c>
      <c r="N176" s="110" t="s">
        <v>30</v>
      </c>
      <c r="O176" s="111">
        <v>0.13300000000000001</v>
      </c>
      <c r="P176" s="111">
        <f>O176*H176</f>
        <v>0.27876800000000002</v>
      </c>
      <c r="Q176" s="111">
        <v>8.0000000000000007E-5</v>
      </c>
      <c r="R176" s="111">
        <f>Q176*H176</f>
        <v>1.6768000000000002E-4</v>
      </c>
      <c r="S176" s="111">
        <v>0</v>
      </c>
      <c r="T176" s="112">
        <f>S176*H176</f>
        <v>0</v>
      </c>
      <c r="AR176" s="14" t="s">
        <v>153</v>
      </c>
      <c r="AT176" s="14" t="s">
        <v>94</v>
      </c>
      <c r="AU176" s="14" t="s">
        <v>43</v>
      </c>
      <c r="AY176" s="14" t="s">
        <v>91</v>
      </c>
      <c r="BE176" s="113">
        <f>IF(N176="základní",J176,0)</f>
        <v>0</v>
      </c>
      <c r="BF176" s="113">
        <f>IF(N176="snížená",J176,0)</f>
        <v>0</v>
      </c>
      <c r="BG176" s="113">
        <f>IF(N176="zákl. přenesená",J176,0)</f>
        <v>0</v>
      </c>
      <c r="BH176" s="113">
        <f>IF(N176="sníž. přenesená",J176,0)</f>
        <v>0</v>
      </c>
      <c r="BI176" s="113">
        <f>IF(N176="nulová",J176,0)</f>
        <v>0</v>
      </c>
      <c r="BJ176" s="14" t="s">
        <v>11</v>
      </c>
      <c r="BK176" s="113">
        <f>ROUND(I176*H176,2)</f>
        <v>0</v>
      </c>
      <c r="BL176" s="14" t="s">
        <v>153</v>
      </c>
      <c r="BM176" s="14" t="s">
        <v>254</v>
      </c>
    </row>
    <row r="177" spans="2:65" s="7" customFormat="1" x14ac:dyDescent="0.3">
      <c r="B177" s="114"/>
      <c r="D177" s="115" t="s">
        <v>101</v>
      </c>
      <c r="E177" s="116" t="s">
        <v>1</v>
      </c>
      <c r="F177" s="117" t="s">
        <v>53</v>
      </c>
      <c r="H177" s="118">
        <v>2.0960000000000001</v>
      </c>
      <c r="I177" s="232"/>
      <c r="L177" s="114"/>
      <c r="M177" s="119"/>
      <c r="N177" s="120"/>
      <c r="O177" s="120"/>
      <c r="P177" s="120"/>
      <c r="Q177" s="120"/>
      <c r="R177" s="120"/>
      <c r="S177" s="120"/>
      <c r="T177" s="121"/>
      <c r="AT177" s="116" t="s">
        <v>101</v>
      </c>
      <c r="AU177" s="116" t="s">
        <v>43</v>
      </c>
      <c r="AV177" s="7" t="s">
        <v>43</v>
      </c>
      <c r="AW177" s="7" t="s">
        <v>23</v>
      </c>
      <c r="AX177" s="7" t="s">
        <v>11</v>
      </c>
      <c r="AY177" s="116" t="s">
        <v>91</v>
      </c>
    </row>
    <row r="178" spans="2:65" s="1" customFormat="1" ht="25.5" customHeight="1" x14ac:dyDescent="0.3">
      <c r="B178" s="102"/>
      <c r="C178" s="103" t="s">
        <v>15</v>
      </c>
      <c r="D178" s="103" t="s">
        <v>94</v>
      </c>
      <c r="E178" s="104" t="s">
        <v>255</v>
      </c>
      <c r="F178" s="105" t="s">
        <v>256</v>
      </c>
      <c r="G178" s="106" t="s">
        <v>97</v>
      </c>
      <c r="H178" s="107">
        <v>2.0960000000000001</v>
      </c>
      <c r="I178" s="231"/>
      <c r="J178" s="108">
        <f>ROUND(I178*H178,2)</f>
        <v>0</v>
      </c>
      <c r="K178" s="105" t="s">
        <v>98</v>
      </c>
      <c r="L178" s="25"/>
      <c r="M178" s="109" t="s">
        <v>1</v>
      </c>
      <c r="N178" s="110" t="s">
        <v>30</v>
      </c>
      <c r="O178" s="111">
        <v>0.184</v>
      </c>
      <c r="P178" s="111">
        <f>O178*H178</f>
        <v>0.38566400000000001</v>
      </c>
      <c r="Q178" s="111">
        <v>1.3999999999999999E-4</v>
      </c>
      <c r="R178" s="111">
        <f>Q178*H178</f>
        <v>2.9344000000000001E-4</v>
      </c>
      <c r="S178" s="111">
        <v>0</v>
      </c>
      <c r="T178" s="112">
        <f>S178*H178</f>
        <v>0</v>
      </c>
      <c r="AR178" s="14" t="s">
        <v>153</v>
      </c>
      <c r="AT178" s="14" t="s">
        <v>94</v>
      </c>
      <c r="AU178" s="14" t="s">
        <v>43</v>
      </c>
      <c r="AY178" s="14" t="s">
        <v>91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4" t="s">
        <v>11</v>
      </c>
      <c r="BK178" s="113">
        <f>ROUND(I178*H178,2)</f>
        <v>0</v>
      </c>
      <c r="BL178" s="14" t="s">
        <v>153</v>
      </c>
      <c r="BM178" s="14" t="s">
        <v>257</v>
      </c>
    </row>
    <row r="179" spans="2:65" s="7" customFormat="1" x14ac:dyDescent="0.3">
      <c r="B179" s="114"/>
      <c r="D179" s="115" t="s">
        <v>101</v>
      </c>
      <c r="E179" s="116" t="s">
        <v>1</v>
      </c>
      <c r="F179" s="117" t="s">
        <v>53</v>
      </c>
      <c r="H179" s="118">
        <v>2.0960000000000001</v>
      </c>
      <c r="I179" s="232"/>
      <c r="L179" s="114"/>
      <c r="M179" s="119"/>
      <c r="N179" s="120"/>
      <c r="O179" s="120"/>
      <c r="P179" s="120"/>
      <c r="Q179" s="120"/>
      <c r="R179" s="120"/>
      <c r="S179" s="120"/>
      <c r="T179" s="121"/>
      <c r="AT179" s="116" t="s">
        <v>101</v>
      </c>
      <c r="AU179" s="116" t="s">
        <v>43</v>
      </c>
      <c r="AV179" s="7" t="s">
        <v>43</v>
      </c>
      <c r="AW179" s="7" t="s">
        <v>23</v>
      </c>
      <c r="AX179" s="7" t="s">
        <v>11</v>
      </c>
      <c r="AY179" s="116" t="s">
        <v>91</v>
      </c>
    </row>
    <row r="180" spans="2:65" s="1" customFormat="1" ht="25.5" customHeight="1" x14ac:dyDescent="0.3">
      <c r="B180" s="102"/>
      <c r="C180" s="103" t="s">
        <v>239</v>
      </c>
      <c r="D180" s="103" t="s">
        <v>94</v>
      </c>
      <c r="E180" s="104" t="s">
        <v>258</v>
      </c>
      <c r="F180" s="105" t="s">
        <v>259</v>
      </c>
      <c r="G180" s="106" t="s">
        <v>97</v>
      </c>
      <c r="H180" s="107">
        <v>2.0960000000000001</v>
      </c>
      <c r="I180" s="231"/>
      <c r="J180" s="108">
        <f>ROUND(I180*H180,2)</f>
        <v>0</v>
      </c>
      <c r="K180" s="105" t="s">
        <v>98</v>
      </c>
      <c r="L180" s="25"/>
      <c r="M180" s="109" t="s">
        <v>1</v>
      </c>
      <c r="N180" s="110" t="s">
        <v>30</v>
      </c>
      <c r="O180" s="111">
        <v>0.17199999999999999</v>
      </c>
      <c r="P180" s="111">
        <f>O180*H180</f>
        <v>0.360512</v>
      </c>
      <c r="Q180" s="111">
        <v>1.3999999999999999E-4</v>
      </c>
      <c r="R180" s="111">
        <f>Q180*H180</f>
        <v>2.9344000000000001E-4</v>
      </c>
      <c r="S180" s="111">
        <v>0</v>
      </c>
      <c r="T180" s="112">
        <f>S180*H180</f>
        <v>0</v>
      </c>
      <c r="AR180" s="14" t="s">
        <v>153</v>
      </c>
      <c r="AT180" s="14" t="s">
        <v>94</v>
      </c>
      <c r="AU180" s="14" t="s">
        <v>43</v>
      </c>
      <c r="AY180" s="14" t="s">
        <v>91</v>
      </c>
      <c r="BE180" s="113">
        <f>IF(N180="základní",J180,0)</f>
        <v>0</v>
      </c>
      <c r="BF180" s="113">
        <f>IF(N180="snížená",J180,0)</f>
        <v>0</v>
      </c>
      <c r="BG180" s="113">
        <f>IF(N180="zákl. přenesená",J180,0)</f>
        <v>0</v>
      </c>
      <c r="BH180" s="113">
        <f>IF(N180="sníž. přenesená",J180,0)</f>
        <v>0</v>
      </c>
      <c r="BI180" s="113">
        <f>IF(N180="nulová",J180,0)</f>
        <v>0</v>
      </c>
      <c r="BJ180" s="14" t="s">
        <v>11</v>
      </c>
      <c r="BK180" s="113">
        <f>ROUND(I180*H180,2)</f>
        <v>0</v>
      </c>
      <c r="BL180" s="14" t="s">
        <v>153</v>
      </c>
      <c r="BM180" s="14" t="s">
        <v>260</v>
      </c>
    </row>
    <row r="181" spans="2:65" s="7" customFormat="1" x14ac:dyDescent="0.3">
      <c r="B181" s="114"/>
      <c r="D181" s="115" t="s">
        <v>101</v>
      </c>
      <c r="E181" s="116" t="s">
        <v>1</v>
      </c>
      <c r="F181" s="117" t="s">
        <v>53</v>
      </c>
      <c r="H181" s="118">
        <v>2.0960000000000001</v>
      </c>
      <c r="I181" s="232"/>
      <c r="L181" s="114"/>
      <c r="M181" s="119"/>
      <c r="N181" s="120"/>
      <c r="O181" s="120"/>
      <c r="P181" s="120"/>
      <c r="Q181" s="120"/>
      <c r="R181" s="120"/>
      <c r="S181" s="120"/>
      <c r="T181" s="121"/>
      <c r="AT181" s="116" t="s">
        <v>101</v>
      </c>
      <c r="AU181" s="116" t="s">
        <v>43</v>
      </c>
      <c r="AV181" s="7" t="s">
        <v>43</v>
      </c>
      <c r="AW181" s="7" t="s">
        <v>23</v>
      </c>
      <c r="AX181" s="7" t="s">
        <v>11</v>
      </c>
      <c r="AY181" s="116" t="s">
        <v>91</v>
      </c>
    </row>
    <row r="182" spans="2:65" s="6" customFormat="1" ht="29.85" customHeight="1" x14ac:dyDescent="0.3">
      <c r="B182" s="90"/>
      <c r="D182" s="91" t="s">
        <v>40</v>
      </c>
      <c r="E182" s="100" t="s">
        <v>261</v>
      </c>
      <c r="F182" s="100" t="s">
        <v>262</v>
      </c>
      <c r="I182" s="233"/>
      <c r="J182" s="101">
        <f>BK182</f>
        <v>0</v>
      </c>
      <c r="L182" s="90"/>
      <c r="M182" s="94"/>
      <c r="N182" s="95"/>
      <c r="O182" s="95"/>
      <c r="P182" s="96">
        <f>SUM(P183:P193)</f>
        <v>27.985140000000001</v>
      </c>
      <c r="Q182" s="95"/>
      <c r="R182" s="96">
        <f>SUM(R183:R193)</f>
        <v>0.1034347</v>
      </c>
      <c r="S182" s="95"/>
      <c r="T182" s="97">
        <f>SUM(T183:T193)</f>
        <v>0</v>
      </c>
      <c r="AR182" s="91" t="s">
        <v>43</v>
      </c>
      <c r="AT182" s="98" t="s">
        <v>40</v>
      </c>
      <c r="AU182" s="98" t="s">
        <v>11</v>
      </c>
      <c r="AY182" s="91" t="s">
        <v>91</v>
      </c>
      <c r="BK182" s="99">
        <f>SUM(BK183:BK193)</f>
        <v>0</v>
      </c>
    </row>
    <row r="183" spans="2:65" s="1" customFormat="1" ht="25.5" customHeight="1" x14ac:dyDescent="0.3">
      <c r="B183" s="102"/>
      <c r="C183" s="103" t="s">
        <v>242</v>
      </c>
      <c r="D183" s="103" t="s">
        <v>94</v>
      </c>
      <c r="E183" s="104" t="s">
        <v>263</v>
      </c>
      <c r="F183" s="105" t="s">
        <v>264</v>
      </c>
      <c r="G183" s="106" t="s">
        <v>97</v>
      </c>
      <c r="H183" s="107">
        <v>165.61</v>
      </c>
      <c r="I183" s="231"/>
      <c r="J183" s="108">
        <f>ROUND(I183*H183,2)</f>
        <v>0</v>
      </c>
      <c r="K183" s="105" t="s">
        <v>98</v>
      </c>
      <c r="L183" s="25"/>
      <c r="M183" s="109" t="s">
        <v>1</v>
      </c>
      <c r="N183" s="110" t="s">
        <v>30</v>
      </c>
      <c r="O183" s="111">
        <v>3.5000000000000003E-2</v>
      </c>
      <c r="P183" s="111">
        <f>O183*H183</f>
        <v>5.7963500000000012</v>
      </c>
      <c r="Q183" s="111">
        <v>2.0000000000000001E-4</v>
      </c>
      <c r="R183" s="111">
        <f>Q183*H183</f>
        <v>3.3122000000000006E-2</v>
      </c>
      <c r="S183" s="111">
        <v>0</v>
      </c>
      <c r="T183" s="112">
        <f>S183*H183</f>
        <v>0</v>
      </c>
      <c r="AR183" s="14" t="s">
        <v>153</v>
      </c>
      <c r="AT183" s="14" t="s">
        <v>94</v>
      </c>
      <c r="AU183" s="14" t="s">
        <v>43</v>
      </c>
      <c r="AY183" s="14" t="s">
        <v>91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4" t="s">
        <v>11</v>
      </c>
      <c r="BK183" s="113">
        <f>ROUND(I183*H183,2)</f>
        <v>0</v>
      </c>
      <c r="BL183" s="14" t="s">
        <v>153</v>
      </c>
      <c r="BM183" s="14" t="s">
        <v>265</v>
      </c>
    </row>
    <row r="184" spans="2:65" s="7" customFormat="1" x14ac:dyDescent="0.3">
      <c r="B184" s="114"/>
      <c r="D184" s="115" t="s">
        <v>101</v>
      </c>
      <c r="E184" s="116" t="s">
        <v>1</v>
      </c>
      <c r="F184" s="117" t="s">
        <v>343</v>
      </c>
      <c r="H184" s="118">
        <v>69.459999999999994</v>
      </c>
      <c r="I184" s="232"/>
      <c r="L184" s="114"/>
      <c r="M184" s="119"/>
      <c r="N184" s="120"/>
      <c r="O184" s="120"/>
      <c r="P184" s="120"/>
      <c r="Q184" s="120"/>
      <c r="R184" s="120"/>
      <c r="S184" s="120"/>
      <c r="T184" s="121"/>
      <c r="AT184" s="116" t="s">
        <v>101</v>
      </c>
      <c r="AU184" s="116" t="s">
        <v>43</v>
      </c>
      <c r="AV184" s="7" t="s">
        <v>43</v>
      </c>
      <c r="AW184" s="7" t="s">
        <v>23</v>
      </c>
      <c r="AX184" s="7" t="s">
        <v>41</v>
      </c>
      <c r="AY184" s="116" t="s">
        <v>91</v>
      </c>
    </row>
    <row r="185" spans="2:65" s="7" customFormat="1" x14ac:dyDescent="0.3">
      <c r="B185" s="114"/>
      <c r="D185" s="115" t="s">
        <v>101</v>
      </c>
      <c r="E185" s="116" t="s">
        <v>1</v>
      </c>
      <c r="F185" s="117" t="s">
        <v>344</v>
      </c>
      <c r="H185" s="118">
        <v>73.84</v>
      </c>
      <c r="I185" s="232"/>
      <c r="L185" s="114"/>
      <c r="M185" s="119"/>
      <c r="N185" s="120"/>
      <c r="O185" s="120"/>
      <c r="P185" s="120"/>
      <c r="Q185" s="120"/>
      <c r="R185" s="120"/>
      <c r="S185" s="120"/>
      <c r="T185" s="121"/>
      <c r="AT185" s="116" t="s">
        <v>101</v>
      </c>
      <c r="AU185" s="116" t="s">
        <v>43</v>
      </c>
      <c r="AV185" s="7" t="s">
        <v>43</v>
      </c>
      <c r="AW185" s="7" t="s">
        <v>23</v>
      </c>
      <c r="AX185" s="7" t="s">
        <v>41</v>
      </c>
      <c r="AY185" s="116" t="s">
        <v>91</v>
      </c>
    </row>
    <row r="186" spans="2:65" s="7" customFormat="1" x14ac:dyDescent="0.3">
      <c r="B186" s="114"/>
      <c r="D186" s="115" t="s">
        <v>101</v>
      </c>
      <c r="E186" s="116" t="s">
        <v>1</v>
      </c>
      <c r="F186" s="117" t="s">
        <v>345</v>
      </c>
      <c r="H186" s="118">
        <v>22.31</v>
      </c>
      <c r="I186" s="232"/>
      <c r="L186" s="114"/>
      <c r="M186" s="119"/>
      <c r="N186" s="120"/>
      <c r="O186" s="120"/>
      <c r="P186" s="120"/>
      <c r="Q186" s="120"/>
      <c r="R186" s="120"/>
      <c r="S186" s="120"/>
      <c r="T186" s="121"/>
      <c r="AT186" s="116" t="s">
        <v>101</v>
      </c>
      <c r="AU186" s="116" t="s">
        <v>43</v>
      </c>
      <c r="AV186" s="7" t="s">
        <v>43</v>
      </c>
      <c r="AW186" s="7" t="s">
        <v>23</v>
      </c>
      <c r="AX186" s="7" t="s">
        <v>41</v>
      </c>
      <c r="AY186" s="116" t="s">
        <v>91</v>
      </c>
    </row>
    <row r="187" spans="2:65" s="8" customFormat="1" x14ac:dyDescent="0.3">
      <c r="B187" s="122"/>
      <c r="D187" s="115" t="s">
        <v>101</v>
      </c>
      <c r="E187" s="123" t="s">
        <v>1</v>
      </c>
      <c r="F187" s="124" t="s">
        <v>129</v>
      </c>
      <c r="H187" s="125">
        <v>165.61</v>
      </c>
      <c r="I187" s="234"/>
      <c r="L187" s="122"/>
      <c r="M187" s="126"/>
      <c r="N187" s="127"/>
      <c r="O187" s="127"/>
      <c r="P187" s="127"/>
      <c r="Q187" s="127"/>
      <c r="R187" s="127"/>
      <c r="S187" s="127"/>
      <c r="T187" s="128"/>
      <c r="AT187" s="123" t="s">
        <v>101</v>
      </c>
      <c r="AU187" s="123" t="s">
        <v>43</v>
      </c>
      <c r="AV187" s="8" t="s">
        <v>99</v>
      </c>
      <c r="AW187" s="8" t="s">
        <v>23</v>
      </c>
      <c r="AX187" s="8" t="s">
        <v>11</v>
      </c>
      <c r="AY187" s="123" t="s">
        <v>91</v>
      </c>
    </row>
    <row r="188" spans="2:65" s="1" customFormat="1" ht="25.5" customHeight="1" x14ac:dyDescent="0.3">
      <c r="B188" s="102"/>
      <c r="C188" s="103" t="s">
        <v>243</v>
      </c>
      <c r="D188" s="103" t="s">
        <v>94</v>
      </c>
      <c r="E188" s="104" t="s">
        <v>267</v>
      </c>
      <c r="F188" s="105" t="s">
        <v>268</v>
      </c>
      <c r="G188" s="106" t="s">
        <v>97</v>
      </c>
      <c r="H188" s="107">
        <v>6.54</v>
      </c>
      <c r="I188" s="231"/>
      <c r="J188" s="108">
        <f>ROUND(I188*H188,2)</f>
        <v>0</v>
      </c>
      <c r="K188" s="105" t="s">
        <v>98</v>
      </c>
      <c r="L188" s="25"/>
      <c r="M188" s="109" t="s">
        <v>1</v>
      </c>
      <c r="N188" s="110" t="s">
        <v>30</v>
      </c>
      <c r="O188" s="111">
        <v>4.1000000000000002E-2</v>
      </c>
      <c r="P188" s="111">
        <f>O188*H188</f>
        <v>0.26813999999999999</v>
      </c>
      <c r="Q188" s="111">
        <v>2.0000000000000002E-5</v>
      </c>
      <c r="R188" s="111">
        <f>Q188*H188</f>
        <v>1.3080000000000001E-4</v>
      </c>
      <c r="S188" s="111">
        <v>0</v>
      </c>
      <c r="T188" s="112">
        <f>S188*H188</f>
        <v>0</v>
      </c>
      <c r="AR188" s="14" t="s">
        <v>153</v>
      </c>
      <c r="AT188" s="14" t="s">
        <v>94</v>
      </c>
      <c r="AU188" s="14" t="s">
        <v>43</v>
      </c>
      <c r="AY188" s="14" t="s">
        <v>91</v>
      </c>
      <c r="BE188" s="113">
        <f>IF(N188="základní",J188,0)</f>
        <v>0</v>
      </c>
      <c r="BF188" s="113">
        <f>IF(N188="snížená",J188,0)</f>
        <v>0</v>
      </c>
      <c r="BG188" s="113">
        <f>IF(N188="zákl. přenesená",J188,0)</f>
        <v>0</v>
      </c>
      <c r="BH188" s="113">
        <f>IF(N188="sníž. přenesená",J188,0)</f>
        <v>0</v>
      </c>
      <c r="BI188" s="113">
        <f>IF(N188="nulová",J188,0)</f>
        <v>0</v>
      </c>
      <c r="BJ188" s="14" t="s">
        <v>11</v>
      </c>
      <c r="BK188" s="113">
        <f>ROUND(I188*H188,2)</f>
        <v>0</v>
      </c>
      <c r="BL188" s="14" t="s">
        <v>153</v>
      </c>
      <c r="BM188" s="14" t="s">
        <v>269</v>
      </c>
    </row>
    <row r="189" spans="2:65" s="7" customFormat="1" x14ac:dyDescent="0.3">
      <c r="B189" s="114"/>
      <c r="D189" s="115" t="s">
        <v>101</v>
      </c>
      <c r="E189" s="116" t="s">
        <v>1</v>
      </c>
      <c r="F189" s="117" t="s">
        <v>346</v>
      </c>
      <c r="H189" s="118">
        <v>6.54</v>
      </c>
      <c r="I189" s="232"/>
      <c r="L189" s="114"/>
      <c r="M189" s="119"/>
      <c r="N189" s="120"/>
      <c r="O189" s="120"/>
      <c r="P189" s="120"/>
      <c r="Q189" s="120"/>
      <c r="R189" s="120"/>
      <c r="S189" s="120"/>
      <c r="T189" s="121"/>
      <c r="AT189" s="116" t="s">
        <v>101</v>
      </c>
      <c r="AU189" s="116" t="s">
        <v>43</v>
      </c>
      <c r="AV189" s="7" t="s">
        <v>43</v>
      </c>
      <c r="AW189" s="7" t="s">
        <v>23</v>
      </c>
      <c r="AX189" s="7" t="s">
        <v>11</v>
      </c>
      <c r="AY189" s="116" t="s">
        <v>91</v>
      </c>
    </row>
    <row r="190" spans="2:65" s="1" customFormat="1" ht="25.5" customHeight="1" x14ac:dyDescent="0.3">
      <c r="B190" s="102"/>
      <c r="C190" s="103" t="s">
        <v>244</v>
      </c>
      <c r="D190" s="103" t="s">
        <v>94</v>
      </c>
      <c r="E190" s="104" t="s">
        <v>270</v>
      </c>
      <c r="F190" s="105" t="s">
        <v>271</v>
      </c>
      <c r="G190" s="106" t="s">
        <v>97</v>
      </c>
      <c r="H190" s="107">
        <v>33.94</v>
      </c>
      <c r="I190" s="231"/>
      <c r="J190" s="108">
        <f>ROUND(I190*H190,2)</f>
        <v>0</v>
      </c>
      <c r="K190" s="105" t="s">
        <v>98</v>
      </c>
      <c r="L190" s="25"/>
      <c r="M190" s="109" t="s">
        <v>1</v>
      </c>
      <c r="N190" s="110" t="s">
        <v>30</v>
      </c>
      <c r="O190" s="111">
        <v>5.0000000000000001E-3</v>
      </c>
      <c r="P190" s="111">
        <f>O190*H190</f>
        <v>0.16969999999999999</v>
      </c>
      <c r="Q190" s="111">
        <v>1.0000000000000001E-5</v>
      </c>
      <c r="R190" s="111">
        <f>Q190*H190</f>
        <v>3.3940000000000001E-4</v>
      </c>
      <c r="S190" s="111">
        <v>0</v>
      </c>
      <c r="T190" s="112">
        <f>S190*H190</f>
        <v>0</v>
      </c>
      <c r="AR190" s="14" t="s">
        <v>153</v>
      </c>
      <c r="AT190" s="14" t="s">
        <v>94</v>
      </c>
      <c r="AU190" s="14" t="s">
        <v>43</v>
      </c>
      <c r="AY190" s="14" t="s">
        <v>91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4" t="s">
        <v>11</v>
      </c>
      <c r="BK190" s="113">
        <f>ROUND(I190*H190,2)</f>
        <v>0</v>
      </c>
      <c r="BL190" s="14" t="s">
        <v>153</v>
      </c>
      <c r="BM190" s="14" t="s">
        <v>272</v>
      </c>
    </row>
    <row r="191" spans="2:65" s="7" customFormat="1" x14ac:dyDescent="0.3">
      <c r="B191" s="114"/>
      <c r="D191" s="115" t="s">
        <v>101</v>
      </c>
      <c r="E191" s="116" t="s">
        <v>1</v>
      </c>
      <c r="F191" s="117" t="s">
        <v>52</v>
      </c>
      <c r="H191" s="118">
        <v>33.94</v>
      </c>
      <c r="I191" s="232"/>
      <c r="L191" s="114"/>
      <c r="M191" s="119"/>
      <c r="N191" s="120"/>
      <c r="O191" s="120"/>
      <c r="P191" s="120"/>
      <c r="Q191" s="120"/>
      <c r="R191" s="120"/>
      <c r="S191" s="120"/>
      <c r="T191" s="121"/>
      <c r="AT191" s="116" t="s">
        <v>101</v>
      </c>
      <c r="AU191" s="116" t="s">
        <v>43</v>
      </c>
      <c r="AV191" s="7" t="s">
        <v>43</v>
      </c>
      <c r="AW191" s="7" t="s">
        <v>23</v>
      </c>
      <c r="AX191" s="7" t="s">
        <v>11</v>
      </c>
      <c r="AY191" s="116" t="s">
        <v>91</v>
      </c>
    </row>
    <row r="192" spans="2:65" s="1" customFormat="1" ht="25.5" customHeight="1" x14ac:dyDescent="0.3">
      <c r="B192" s="102"/>
      <c r="C192" s="103" t="s">
        <v>245</v>
      </c>
      <c r="D192" s="103" t="s">
        <v>94</v>
      </c>
      <c r="E192" s="104" t="s">
        <v>273</v>
      </c>
      <c r="F192" s="105" t="s">
        <v>274</v>
      </c>
      <c r="G192" s="106" t="s">
        <v>97</v>
      </c>
      <c r="H192" s="107">
        <v>199.55</v>
      </c>
      <c r="I192" s="231"/>
      <c r="J192" s="108">
        <f>ROUND(I192*H192,2)</f>
        <v>0</v>
      </c>
      <c r="K192" s="105" t="s">
        <v>98</v>
      </c>
      <c r="L192" s="25"/>
      <c r="M192" s="109" t="s">
        <v>1</v>
      </c>
      <c r="N192" s="110" t="s">
        <v>30</v>
      </c>
      <c r="O192" s="111">
        <v>0.109</v>
      </c>
      <c r="P192" s="111">
        <f>O192*H192</f>
        <v>21.75095</v>
      </c>
      <c r="Q192" s="111">
        <v>3.5E-4</v>
      </c>
      <c r="R192" s="111">
        <f>Q192*H192</f>
        <v>6.9842500000000002E-2</v>
      </c>
      <c r="S192" s="111">
        <v>0</v>
      </c>
      <c r="T192" s="112">
        <f>S192*H192</f>
        <v>0</v>
      </c>
      <c r="AR192" s="14" t="s">
        <v>153</v>
      </c>
      <c r="AT192" s="14" t="s">
        <v>94</v>
      </c>
      <c r="AU192" s="14" t="s">
        <v>43</v>
      </c>
      <c r="AY192" s="14" t="s">
        <v>91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4" t="s">
        <v>11</v>
      </c>
      <c r="BK192" s="113">
        <f>ROUND(I192*H192,2)</f>
        <v>0</v>
      </c>
      <c r="BL192" s="14" t="s">
        <v>153</v>
      </c>
      <c r="BM192" s="14" t="s">
        <v>275</v>
      </c>
    </row>
    <row r="193" spans="2:65" s="7" customFormat="1" x14ac:dyDescent="0.3">
      <c r="B193" s="114"/>
      <c r="D193" s="115" t="s">
        <v>101</v>
      </c>
      <c r="E193" s="116" t="s">
        <v>1</v>
      </c>
      <c r="F193" s="117" t="s">
        <v>347</v>
      </c>
      <c r="H193" s="118">
        <v>199.55</v>
      </c>
      <c r="I193" s="232"/>
      <c r="L193" s="114"/>
      <c r="M193" s="119"/>
      <c r="N193" s="120"/>
      <c r="O193" s="120"/>
      <c r="P193" s="120"/>
      <c r="Q193" s="120"/>
      <c r="R193" s="120"/>
      <c r="S193" s="120"/>
      <c r="T193" s="121"/>
      <c r="AT193" s="116" t="s">
        <v>101</v>
      </c>
      <c r="AU193" s="116" t="s">
        <v>43</v>
      </c>
      <c r="AV193" s="7" t="s">
        <v>43</v>
      </c>
      <c r="AW193" s="7" t="s">
        <v>23</v>
      </c>
      <c r="AX193" s="7" t="s">
        <v>11</v>
      </c>
      <c r="AY193" s="116" t="s">
        <v>91</v>
      </c>
    </row>
    <row r="194" spans="2:65" s="6" customFormat="1" ht="37.35" customHeight="1" x14ac:dyDescent="0.35">
      <c r="B194" s="90"/>
      <c r="D194" s="91" t="s">
        <v>40</v>
      </c>
      <c r="E194" s="92" t="s">
        <v>204</v>
      </c>
      <c r="F194" s="92" t="s">
        <v>531</v>
      </c>
      <c r="I194" s="233"/>
      <c r="J194" s="93">
        <f>BK194</f>
        <v>0</v>
      </c>
      <c r="L194" s="90"/>
      <c r="M194" s="94"/>
      <c r="N194" s="225"/>
      <c r="O194" s="225"/>
      <c r="P194" s="226">
        <f>P195</f>
        <v>0</v>
      </c>
      <c r="Q194" s="225"/>
      <c r="R194" s="226">
        <f>R195</f>
        <v>0</v>
      </c>
      <c r="S194" s="225"/>
      <c r="T194" s="97">
        <f>T195</f>
        <v>0</v>
      </c>
      <c r="AR194" s="91" t="s">
        <v>105</v>
      </c>
      <c r="AT194" s="98" t="s">
        <v>40</v>
      </c>
      <c r="AU194" s="98" t="s">
        <v>41</v>
      </c>
      <c r="AY194" s="91" t="s">
        <v>91</v>
      </c>
      <c r="BK194" s="99">
        <f>BK195</f>
        <v>0</v>
      </c>
    </row>
    <row r="195" spans="2:65" s="6" customFormat="1" ht="19.899999999999999" customHeight="1" x14ac:dyDescent="0.3">
      <c r="B195" s="90"/>
      <c r="D195" s="91" t="s">
        <v>40</v>
      </c>
      <c r="E195" s="100" t="s">
        <v>532</v>
      </c>
      <c r="F195" s="100" t="s">
        <v>533</v>
      </c>
      <c r="I195" s="233"/>
      <c r="J195" s="101">
        <f>BK195</f>
        <v>0</v>
      </c>
      <c r="L195" s="90"/>
      <c r="M195" s="94"/>
      <c r="N195" s="225"/>
      <c r="O195" s="225"/>
      <c r="P195" s="226">
        <f>P196</f>
        <v>0</v>
      </c>
      <c r="Q195" s="225"/>
      <c r="R195" s="226">
        <f>R196</f>
        <v>0</v>
      </c>
      <c r="S195" s="225"/>
      <c r="T195" s="97">
        <f>T196</f>
        <v>0</v>
      </c>
      <c r="AR195" s="91" t="s">
        <v>105</v>
      </c>
      <c r="AT195" s="98" t="s">
        <v>40</v>
      </c>
      <c r="AU195" s="98" t="s">
        <v>11</v>
      </c>
      <c r="AY195" s="91" t="s">
        <v>91</v>
      </c>
      <c r="BK195" s="99">
        <f>BK196</f>
        <v>0</v>
      </c>
    </row>
    <row r="196" spans="2:65" s="1" customFormat="1" ht="16.5" customHeight="1" x14ac:dyDescent="0.3">
      <c r="B196" s="102"/>
      <c r="C196" s="103">
        <v>47</v>
      </c>
      <c r="D196" s="103" t="s">
        <v>94</v>
      </c>
      <c r="E196" s="104" t="s">
        <v>532</v>
      </c>
      <c r="F196" s="105" t="s">
        <v>534</v>
      </c>
      <c r="G196" s="106" t="s">
        <v>135</v>
      </c>
      <c r="H196" s="107">
        <v>1</v>
      </c>
      <c r="I196" s="231"/>
      <c r="J196" s="108">
        <f>ROUND(I196*H196,2)</f>
        <v>0</v>
      </c>
      <c r="K196" s="105" t="s">
        <v>1</v>
      </c>
      <c r="L196" s="25"/>
      <c r="M196" s="109" t="s">
        <v>1</v>
      </c>
      <c r="N196" s="227" t="s">
        <v>30</v>
      </c>
      <c r="O196" s="228">
        <v>0</v>
      </c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112">
        <f>S196*H196</f>
        <v>0</v>
      </c>
      <c r="AR196" s="14" t="s">
        <v>266</v>
      </c>
      <c r="AT196" s="14" t="s">
        <v>94</v>
      </c>
      <c r="AU196" s="14" t="s">
        <v>43</v>
      </c>
      <c r="AY196" s="14" t="s">
        <v>91</v>
      </c>
      <c r="BE196" s="113">
        <f>IF(N196="základní",J196,0)</f>
        <v>0</v>
      </c>
      <c r="BF196" s="113">
        <f>IF(N196="snížená",J196,0)</f>
        <v>0</v>
      </c>
      <c r="BG196" s="113">
        <f>IF(N196="zákl. přenesená",J196,0)</f>
        <v>0</v>
      </c>
      <c r="BH196" s="113">
        <f>IF(N196="sníž. přenesená",J196,0)</f>
        <v>0</v>
      </c>
      <c r="BI196" s="113">
        <f>IF(N196="nulová",J196,0)</f>
        <v>0</v>
      </c>
      <c r="BJ196" s="14" t="s">
        <v>11</v>
      </c>
      <c r="BK196" s="113">
        <f>ROUND(I196*H196,2)</f>
        <v>0</v>
      </c>
      <c r="BL196" s="14" t="s">
        <v>266</v>
      </c>
      <c r="BM196" s="14" t="s">
        <v>535</v>
      </c>
    </row>
    <row r="197" spans="2:65" s="6" customFormat="1" ht="37.35" customHeight="1" x14ac:dyDescent="0.35">
      <c r="B197" s="90"/>
      <c r="D197" s="91" t="s">
        <v>40</v>
      </c>
      <c r="E197" s="92" t="s">
        <v>276</v>
      </c>
      <c r="F197" s="92" t="s">
        <v>277</v>
      </c>
      <c r="I197" s="233"/>
      <c r="J197" s="93">
        <f>BK197</f>
        <v>0</v>
      </c>
      <c r="L197" s="90"/>
      <c r="M197" s="94"/>
      <c r="N197" s="95"/>
      <c r="O197" s="95"/>
      <c r="P197" s="96">
        <f>P198+P201</f>
        <v>0</v>
      </c>
      <c r="Q197" s="95"/>
      <c r="R197" s="96">
        <f>R198+R201</f>
        <v>0</v>
      </c>
      <c r="S197" s="95"/>
      <c r="T197" s="97">
        <f>T198+T201</f>
        <v>0</v>
      </c>
      <c r="AR197" s="91" t="s">
        <v>109</v>
      </c>
      <c r="AT197" s="98" t="s">
        <v>40</v>
      </c>
      <c r="AU197" s="98" t="s">
        <v>41</v>
      </c>
      <c r="AY197" s="91" t="s">
        <v>91</v>
      </c>
      <c r="BK197" s="99">
        <f>BK198+BK201</f>
        <v>0</v>
      </c>
    </row>
    <row r="198" spans="2:65" s="6" customFormat="1" ht="19.899999999999999" customHeight="1" x14ac:dyDescent="0.3">
      <c r="B198" s="90"/>
      <c r="D198" s="91" t="s">
        <v>40</v>
      </c>
      <c r="E198" s="100" t="s">
        <v>278</v>
      </c>
      <c r="F198" s="100" t="s">
        <v>279</v>
      </c>
      <c r="I198" s="233"/>
      <c r="J198" s="101">
        <f>BK198</f>
        <v>0</v>
      </c>
      <c r="L198" s="90"/>
      <c r="M198" s="94"/>
      <c r="N198" s="95"/>
      <c r="O198" s="95"/>
      <c r="P198" s="96">
        <f>SUM(P199:P200)</f>
        <v>0</v>
      </c>
      <c r="Q198" s="95"/>
      <c r="R198" s="96">
        <f>SUM(R199:R200)</f>
        <v>0</v>
      </c>
      <c r="S198" s="95"/>
      <c r="T198" s="97">
        <f>SUM(T199:T200)</f>
        <v>0</v>
      </c>
      <c r="AR198" s="91" t="s">
        <v>109</v>
      </c>
      <c r="AT198" s="98" t="s">
        <v>40</v>
      </c>
      <c r="AU198" s="98" t="s">
        <v>11</v>
      </c>
      <c r="AY198" s="91" t="s">
        <v>91</v>
      </c>
      <c r="BK198" s="99">
        <f>SUM(BK199:BK200)</f>
        <v>0</v>
      </c>
    </row>
    <row r="199" spans="2:65" s="1" customFormat="1" ht="16.5" customHeight="1" x14ac:dyDescent="0.3">
      <c r="B199" s="102"/>
      <c r="C199" s="103">
        <v>48</v>
      </c>
      <c r="D199" s="103" t="s">
        <v>94</v>
      </c>
      <c r="E199" s="104" t="s">
        <v>280</v>
      </c>
      <c r="F199" s="105" t="s">
        <v>279</v>
      </c>
      <c r="G199" s="106" t="s">
        <v>281</v>
      </c>
      <c r="H199" s="107">
        <v>1</v>
      </c>
      <c r="I199" s="231"/>
      <c r="J199" s="108">
        <f>ROUND(I199*H199,2)</f>
        <v>0</v>
      </c>
      <c r="K199" s="105" t="s">
        <v>98</v>
      </c>
      <c r="L199" s="25"/>
      <c r="M199" s="109" t="s">
        <v>1</v>
      </c>
      <c r="N199" s="110" t="s">
        <v>30</v>
      </c>
      <c r="O199" s="111">
        <v>0</v>
      </c>
      <c r="P199" s="111">
        <f>O199*H199</f>
        <v>0</v>
      </c>
      <c r="Q199" s="111">
        <v>0</v>
      </c>
      <c r="R199" s="111">
        <f>Q199*H199</f>
        <v>0</v>
      </c>
      <c r="S199" s="111">
        <v>0</v>
      </c>
      <c r="T199" s="112">
        <f>S199*H199</f>
        <v>0</v>
      </c>
      <c r="AR199" s="14" t="s">
        <v>282</v>
      </c>
      <c r="AT199" s="14" t="s">
        <v>94</v>
      </c>
      <c r="AU199" s="14" t="s">
        <v>43</v>
      </c>
      <c r="AY199" s="14" t="s">
        <v>91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4" t="s">
        <v>11</v>
      </c>
      <c r="BK199" s="113">
        <f>ROUND(I199*H199,2)</f>
        <v>0</v>
      </c>
      <c r="BL199" s="14" t="s">
        <v>282</v>
      </c>
      <c r="BM199" s="14" t="s">
        <v>283</v>
      </c>
    </row>
    <row r="200" spans="2:65" s="7" customFormat="1" x14ac:dyDescent="0.3">
      <c r="B200" s="114"/>
      <c r="D200" s="115" t="s">
        <v>101</v>
      </c>
      <c r="E200" s="116" t="s">
        <v>1</v>
      </c>
      <c r="F200" s="117" t="s">
        <v>284</v>
      </c>
      <c r="H200" s="118">
        <v>1</v>
      </c>
      <c r="I200" s="232"/>
      <c r="L200" s="114"/>
      <c r="M200" s="119"/>
      <c r="N200" s="120"/>
      <c r="O200" s="120"/>
      <c r="P200" s="120"/>
      <c r="Q200" s="120"/>
      <c r="R200" s="120"/>
      <c r="S200" s="120"/>
      <c r="T200" s="121"/>
      <c r="AT200" s="116" t="s">
        <v>101</v>
      </c>
      <c r="AU200" s="116" t="s">
        <v>43</v>
      </c>
      <c r="AV200" s="7" t="s">
        <v>43</v>
      </c>
      <c r="AW200" s="7" t="s">
        <v>23</v>
      </c>
      <c r="AX200" s="7" t="s">
        <v>11</v>
      </c>
      <c r="AY200" s="116" t="s">
        <v>91</v>
      </c>
    </row>
    <row r="201" spans="2:65" s="6" customFormat="1" ht="29.85" customHeight="1" x14ac:dyDescent="0.3">
      <c r="B201" s="90"/>
      <c r="D201" s="91" t="s">
        <v>40</v>
      </c>
      <c r="E201" s="100" t="s">
        <v>285</v>
      </c>
      <c r="F201" s="100" t="s">
        <v>286</v>
      </c>
      <c r="I201" s="233"/>
      <c r="J201" s="101">
        <f>BK201</f>
        <v>0</v>
      </c>
      <c r="L201" s="90"/>
      <c r="M201" s="94"/>
      <c r="N201" s="95"/>
      <c r="O201" s="95"/>
      <c r="P201" s="96">
        <f>SUM(P202:P206)</f>
        <v>0</v>
      </c>
      <c r="Q201" s="95"/>
      <c r="R201" s="96">
        <f>SUM(R202:R206)</f>
        <v>0</v>
      </c>
      <c r="S201" s="95"/>
      <c r="T201" s="97">
        <f>SUM(T202:T206)</f>
        <v>0</v>
      </c>
      <c r="AR201" s="91" t="s">
        <v>109</v>
      </c>
      <c r="AT201" s="98" t="s">
        <v>40</v>
      </c>
      <c r="AU201" s="98" t="s">
        <v>11</v>
      </c>
      <c r="AY201" s="91" t="s">
        <v>91</v>
      </c>
      <c r="BK201" s="99">
        <f>SUM(BK202:BK206)</f>
        <v>0</v>
      </c>
    </row>
    <row r="202" spans="2:65" s="1" customFormat="1" ht="16.5" customHeight="1" x14ac:dyDescent="0.3">
      <c r="B202" s="102"/>
      <c r="C202" s="103">
        <v>49</v>
      </c>
      <c r="D202" s="103" t="s">
        <v>94</v>
      </c>
      <c r="E202" s="104" t="s">
        <v>287</v>
      </c>
      <c r="F202" s="105" t="s">
        <v>286</v>
      </c>
      <c r="G202" s="106" t="s">
        <v>281</v>
      </c>
      <c r="H202" s="107">
        <v>1</v>
      </c>
      <c r="I202" s="231"/>
      <c r="J202" s="108">
        <f>ROUND(I202*H202,2)</f>
        <v>0</v>
      </c>
      <c r="K202" s="105" t="s">
        <v>98</v>
      </c>
      <c r="L202" s="25"/>
      <c r="M202" s="109" t="s">
        <v>1</v>
      </c>
      <c r="N202" s="110" t="s">
        <v>30</v>
      </c>
      <c r="O202" s="111">
        <v>0</v>
      </c>
      <c r="P202" s="111">
        <f>O202*H202</f>
        <v>0</v>
      </c>
      <c r="Q202" s="111">
        <v>0</v>
      </c>
      <c r="R202" s="111">
        <f>Q202*H202</f>
        <v>0</v>
      </c>
      <c r="S202" s="111">
        <v>0</v>
      </c>
      <c r="T202" s="112">
        <f>S202*H202</f>
        <v>0</v>
      </c>
      <c r="AR202" s="14" t="s">
        <v>282</v>
      </c>
      <c r="AT202" s="14" t="s">
        <v>94</v>
      </c>
      <c r="AU202" s="14" t="s">
        <v>43</v>
      </c>
      <c r="AY202" s="14" t="s">
        <v>91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4" t="s">
        <v>11</v>
      </c>
      <c r="BK202" s="113">
        <f>ROUND(I202*H202,2)</f>
        <v>0</v>
      </c>
      <c r="BL202" s="14" t="s">
        <v>282</v>
      </c>
      <c r="BM202" s="14" t="s">
        <v>288</v>
      </c>
    </row>
    <row r="203" spans="2:65" s="9" customFormat="1" x14ac:dyDescent="0.3">
      <c r="B203" s="138"/>
      <c r="D203" s="115" t="s">
        <v>101</v>
      </c>
      <c r="E203" s="139" t="s">
        <v>1</v>
      </c>
      <c r="F203" s="140" t="s">
        <v>289</v>
      </c>
      <c r="H203" s="139" t="s">
        <v>1</v>
      </c>
      <c r="I203" s="236"/>
      <c r="L203" s="138"/>
      <c r="M203" s="141"/>
      <c r="N203" s="142"/>
      <c r="O203" s="142"/>
      <c r="P203" s="142"/>
      <c r="Q203" s="142"/>
      <c r="R203" s="142"/>
      <c r="S203" s="142"/>
      <c r="T203" s="143"/>
      <c r="AT203" s="139" t="s">
        <v>101</v>
      </c>
      <c r="AU203" s="139" t="s">
        <v>43</v>
      </c>
      <c r="AV203" s="9" t="s">
        <v>11</v>
      </c>
      <c r="AW203" s="9" t="s">
        <v>23</v>
      </c>
      <c r="AX203" s="9" t="s">
        <v>41</v>
      </c>
      <c r="AY203" s="139" t="s">
        <v>91</v>
      </c>
    </row>
    <row r="204" spans="2:65" s="9" customFormat="1" x14ac:dyDescent="0.3">
      <c r="B204" s="138"/>
      <c r="D204" s="115" t="s">
        <v>101</v>
      </c>
      <c r="E204" s="139" t="s">
        <v>1</v>
      </c>
      <c r="F204" s="140" t="s">
        <v>290</v>
      </c>
      <c r="H204" s="139" t="s">
        <v>1</v>
      </c>
      <c r="I204" s="236"/>
      <c r="L204" s="138"/>
      <c r="M204" s="141"/>
      <c r="N204" s="142"/>
      <c r="O204" s="142"/>
      <c r="P204" s="142"/>
      <c r="Q204" s="142"/>
      <c r="R204" s="142"/>
      <c r="S204" s="142"/>
      <c r="T204" s="143"/>
      <c r="AT204" s="139" t="s">
        <v>101</v>
      </c>
      <c r="AU204" s="139" t="s">
        <v>43</v>
      </c>
      <c r="AV204" s="9" t="s">
        <v>11</v>
      </c>
      <c r="AW204" s="9" t="s">
        <v>23</v>
      </c>
      <c r="AX204" s="9" t="s">
        <v>41</v>
      </c>
      <c r="AY204" s="139" t="s">
        <v>91</v>
      </c>
    </row>
    <row r="205" spans="2:65" s="9" customFormat="1" x14ac:dyDescent="0.3">
      <c r="B205" s="138"/>
      <c r="D205" s="115" t="s">
        <v>101</v>
      </c>
      <c r="E205" s="139" t="s">
        <v>1</v>
      </c>
      <c r="F205" s="140" t="s">
        <v>291</v>
      </c>
      <c r="H205" s="139" t="s">
        <v>1</v>
      </c>
      <c r="I205" s="236"/>
      <c r="L205" s="138"/>
      <c r="M205" s="141"/>
      <c r="N205" s="142"/>
      <c r="O205" s="142"/>
      <c r="P205" s="142"/>
      <c r="Q205" s="142"/>
      <c r="R205" s="142"/>
      <c r="S205" s="142"/>
      <c r="T205" s="143"/>
      <c r="AT205" s="139" t="s">
        <v>101</v>
      </c>
      <c r="AU205" s="139" t="s">
        <v>43</v>
      </c>
      <c r="AV205" s="9" t="s">
        <v>11</v>
      </c>
      <c r="AW205" s="9" t="s">
        <v>23</v>
      </c>
      <c r="AX205" s="9" t="s">
        <v>41</v>
      </c>
      <c r="AY205" s="139" t="s">
        <v>91</v>
      </c>
    </row>
    <row r="206" spans="2:65" s="7" customFormat="1" x14ac:dyDescent="0.3">
      <c r="B206" s="114"/>
      <c r="D206" s="115" t="s">
        <v>101</v>
      </c>
      <c r="E206" s="116" t="s">
        <v>1</v>
      </c>
      <c r="F206" s="117" t="s">
        <v>11</v>
      </c>
      <c r="H206" s="118">
        <v>1</v>
      </c>
      <c r="I206" s="232"/>
      <c r="L206" s="114"/>
      <c r="M206" s="144"/>
      <c r="N206" s="145"/>
      <c r="O206" s="145"/>
      <c r="P206" s="145"/>
      <c r="Q206" s="145"/>
      <c r="R206" s="145"/>
      <c r="S206" s="145"/>
      <c r="T206" s="146"/>
      <c r="AT206" s="116" t="s">
        <v>101</v>
      </c>
      <c r="AU206" s="116" t="s">
        <v>43</v>
      </c>
      <c r="AV206" s="7" t="s">
        <v>43</v>
      </c>
      <c r="AW206" s="7" t="s">
        <v>23</v>
      </c>
      <c r="AX206" s="7" t="s">
        <v>11</v>
      </c>
      <c r="AY206" s="116" t="s">
        <v>91</v>
      </c>
    </row>
    <row r="207" spans="2:65" s="1" customFormat="1" ht="6.95" customHeight="1" x14ac:dyDescent="0.3">
      <c r="B207" s="30"/>
      <c r="C207" s="31"/>
      <c r="D207" s="31"/>
      <c r="E207" s="31"/>
      <c r="F207" s="31"/>
      <c r="G207" s="31"/>
      <c r="H207" s="31"/>
      <c r="I207" s="237"/>
      <c r="J207" s="31"/>
      <c r="K207" s="31"/>
      <c r="L207" s="25"/>
    </row>
  </sheetData>
  <autoFilter ref="C92:K206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47" customWidth="1"/>
    <col min="2" max="2" width="1.6640625" style="147" customWidth="1"/>
    <col min="3" max="4" width="5" style="147" customWidth="1"/>
    <col min="5" max="5" width="11.6640625" style="147" customWidth="1"/>
    <col min="6" max="6" width="9.1640625" style="147" customWidth="1"/>
    <col min="7" max="7" width="5" style="147" customWidth="1"/>
    <col min="8" max="8" width="77.83203125" style="147" customWidth="1"/>
    <col min="9" max="10" width="20" style="147" customWidth="1"/>
    <col min="11" max="11" width="1.6640625" style="147" customWidth="1"/>
  </cols>
  <sheetData>
    <row r="1" spans="2:11" ht="37.5" customHeight="1" x14ac:dyDescent="0.3"/>
    <row r="2" spans="2:11" ht="7.5" customHeight="1" x14ac:dyDescent="0.3">
      <c r="B2" s="148"/>
      <c r="C2" s="149"/>
      <c r="D2" s="149"/>
      <c r="E2" s="149"/>
      <c r="F2" s="149"/>
      <c r="G2" s="149"/>
      <c r="H2" s="149"/>
      <c r="I2" s="149"/>
      <c r="J2" s="149"/>
      <c r="K2" s="150"/>
    </row>
    <row r="3" spans="2:11" s="10" customFormat="1" ht="45" customHeight="1" x14ac:dyDescent="0.3">
      <c r="B3" s="151"/>
      <c r="C3" s="251" t="s">
        <v>348</v>
      </c>
      <c r="D3" s="251"/>
      <c r="E3" s="251"/>
      <c r="F3" s="251"/>
      <c r="G3" s="251"/>
      <c r="H3" s="251"/>
      <c r="I3" s="251"/>
      <c r="J3" s="251"/>
      <c r="K3" s="152"/>
    </row>
    <row r="4" spans="2:11" ht="25.5" customHeight="1" x14ac:dyDescent="0.3">
      <c r="B4" s="153"/>
      <c r="C4" s="258" t="s">
        <v>349</v>
      </c>
      <c r="D4" s="258"/>
      <c r="E4" s="258"/>
      <c r="F4" s="258"/>
      <c r="G4" s="258"/>
      <c r="H4" s="258"/>
      <c r="I4" s="258"/>
      <c r="J4" s="258"/>
      <c r="K4" s="154"/>
    </row>
    <row r="5" spans="2:11" ht="5.25" customHeight="1" x14ac:dyDescent="0.3">
      <c r="B5" s="153"/>
      <c r="C5" s="155"/>
      <c r="D5" s="155"/>
      <c r="E5" s="155"/>
      <c r="F5" s="155"/>
      <c r="G5" s="155"/>
      <c r="H5" s="155"/>
      <c r="I5" s="155"/>
      <c r="J5" s="155"/>
      <c r="K5" s="154"/>
    </row>
    <row r="6" spans="2:11" ht="15" customHeight="1" x14ac:dyDescent="0.3">
      <c r="B6" s="153"/>
      <c r="C6" s="254" t="s">
        <v>350</v>
      </c>
      <c r="D6" s="254"/>
      <c r="E6" s="254"/>
      <c r="F6" s="254"/>
      <c r="G6" s="254"/>
      <c r="H6" s="254"/>
      <c r="I6" s="254"/>
      <c r="J6" s="254"/>
      <c r="K6" s="154"/>
    </row>
    <row r="7" spans="2:11" ht="15" customHeight="1" x14ac:dyDescent="0.3">
      <c r="B7" s="157"/>
      <c r="C7" s="254" t="s">
        <v>351</v>
      </c>
      <c r="D7" s="254"/>
      <c r="E7" s="254"/>
      <c r="F7" s="254"/>
      <c r="G7" s="254"/>
      <c r="H7" s="254"/>
      <c r="I7" s="254"/>
      <c r="J7" s="254"/>
      <c r="K7" s="154"/>
    </row>
    <row r="8" spans="2:11" ht="12.75" customHeight="1" x14ac:dyDescent="0.3">
      <c r="B8" s="157"/>
      <c r="C8" s="156"/>
      <c r="D8" s="156"/>
      <c r="E8" s="156"/>
      <c r="F8" s="156"/>
      <c r="G8" s="156"/>
      <c r="H8" s="156"/>
      <c r="I8" s="156"/>
      <c r="J8" s="156"/>
      <c r="K8" s="154"/>
    </row>
    <row r="9" spans="2:11" ht="15" customHeight="1" x14ac:dyDescent="0.3">
      <c r="B9" s="157"/>
      <c r="C9" s="254" t="s">
        <v>352</v>
      </c>
      <c r="D9" s="254"/>
      <c r="E9" s="254"/>
      <c r="F9" s="254"/>
      <c r="G9" s="254"/>
      <c r="H9" s="254"/>
      <c r="I9" s="254"/>
      <c r="J9" s="254"/>
      <c r="K9" s="154"/>
    </row>
    <row r="10" spans="2:11" ht="15" customHeight="1" x14ac:dyDescent="0.3">
      <c r="B10" s="157"/>
      <c r="C10" s="156"/>
      <c r="D10" s="254" t="s">
        <v>353</v>
      </c>
      <c r="E10" s="254"/>
      <c r="F10" s="254"/>
      <c r="G10" s="254"/>
      <c r="H10" s="254"/>
      <c r="I10" s="254"/>
      <c r="J10" s="254"/>
      <c r="K10" s="154"/>
    </row>
    <row r="11" spans="2:11" ht="15" customHeight="1" x14ac:dyDescent="0.3">
      <c r="B11" s="157"/>
      <c r="C11" s="158"/>
      <c r="D11" s="254" t="s">
        <v>354</v>
      </c>
      <c r="E11" s="254"/>
      <c r="F11" s="254"/>
      <c r="G11" s="254"/>
      <c r="H11" s="254"/>
      <c r="I11" s="254"/>
      <c r="J11" s="254"/>
      <c r="K11" s="154"/>
    </row>
    <row r="12" spans="2:11" ht="12.75" customHeight="1" x14ac:dyDescent="0.3">
      <c r="B12" s="157"/>
      <c r="C12" s="158"/>
      <c r="D12" s="158"/>
      <c r="E12" s="158"/>
      <c r="F12" s="158"/>
      <c r="G12" s="158"/>
      <c r="H12" s="158"/>
      <c r="I12" s="158"/>
      <c r="J12" s="158"/>
      <c r="K12" s="154"/>
    </row>
    <row r="13" spans="2:11" ht="15" customHeight="1" x14ac:dyDescent="0.3">
      <c r="B13" s="157"/>
      <c r="C13" s="158"/>
      <c r="D13" s="254" t="s">
        <v>355</v>
      </c>
      <c r="E13" s="254"/>
      <c r="F13" s="254"/>
      <c r="G13" s="254"/>
      <c r="H13" s="254"/>
      <c r="I13" s="254"/>
      <c r="J13" s="254"/>
      <c r="K13" s="154"/>
    </row>
    <row r="14" spans="2:11" ht="15" customHeight="1" x14ac:dyDescent="0.3">
      <c r="B14" s="157"/>
      <c r="C14" s="158"/>
      <c r="D14" s="254" t="s">
        <v>356</v>
      </c>
      <c r="E14" s="254"/>
      <c r="F14" s="254"/>
      <c r="G14" s="254"/>
      <c r="H14" s="254"/>
      <c r="I14" s="254"/>
      <c r="J14" s="254"/>
      <c r="K14" s="154"/>
    </row>
    <row r="15" spans="2:11" ht="15" customHeight="1" x14ac:dyDescent="0.3">
      <c r="B15" s="157"/>
      <c r="C15" s="158"/>
      <c r="D15" s="254" t="s">
        <v>357</v>
      </c>
      <c r="E15" s="254"/>
      <c r="F15" s="254"/>
      <c r="G15" s="254"/>
      <c r="H15" s="254"/>
      <c r="I15" s="254"/>
      <c r="J15" s="254"/>
      <c r="K15" s="154"/>
    </row>
    <row r="16" spans="2:11" ht="15" customHeight="1" x14ac:dyDescent="0.3">
      <c r="B16" s="157"/>
      <c r="C16" s="158"/>
      <c r="D16" s="158"/>
      <c r="E16" s="159" t="s">
        <v>42</v>
      </c>
      <c r="F16" s="254" t="s">
        <v>358</v>
      </c>
      <c r="G16" s="254"/>
      <c r="H16" s="254"/>
      <c r="I16" s="254"/>
      <c r="J16" s="254"/>
      <c r="K16" s="154"/>
    </row>
    <row r="17" spans="2:11" ht="15" customHeight="1" x14ac:dyDescent="0.3">
      <c r="B17" s="157"/>
      <c r="C17" s="158"/>
      <c r="D17" s="158"/>
      <c r="E17" s="159" t="s">
        <v>359</v>
      </c>
      <c r="F17" s="254" t="s">
        <v>360</v>
      </c>
      <c r="G17" s="254"/>
      <c r="H17" s="254"/>
      <c r="I17" s="254"/>
      <c r="J17" s="254"/>
      <c r="K17" s="154"/>
    </row>
    <row r="18" spans="2:11" ht="15" customHeight="1" x14ac:dyDescent="0.3">
      <c r="B18" s="157"/>
      <c r="C18" s="158"/>
      <c r="D18" s="158"/>
      <c r="E18" s="159" t="s">
        <v>361</v>
      </c>
      <c r="F18" s="254" t="s">
        <v>362</v>
      </c>
      <c r="G18" s="254"/>
      <c r="H18" s="254"/>
      <c r="I18" s="254"/>
      <c r="J18" s="254"/>
      <c r="K18" s="154"/>
    </row>
    <row r="19" spans="2:11" ht="15" customHeight="1" x14ac:dyDescent="0.3">
      <c r="B19" s="157"/>
      <c r="C19" s="158"/>
      <c r="D19" s="158"/>
      <c r="E19" s="159" t="s">
        <v>363</v>
      </c>
      <c r="F19" s="254" t="s">
        <v>364</v>
      </c>
      <c r="G19" s="254"/>
      <c r="H19" s="254"/>
      <c r="I19" s="254"/>
      <c r="J19" s="254"/>
      <c r="K19" s="154"/>
    </row>
    <row r="20" spans="2:11" ht="15" customHeight="1" x14ac:dyDescent="0.3">
      <c r="B20" s="157"/>
      <c r="C20" s="158"/>
      <c r="D20" s="158"/>
      <c r="E20" s="159" t="s">
        <v>365</v>
      </c>
      <c r="F20" s="254" t="s">
        <v>366</v>
      </c>
      <c r="G20" s="254"/>
      <c r="H20" s="254"/>
      <c r="I20" s="254"/>
      <c r="J20" s="254"/>
      <c r="K20" s="154"/>
    </row>
    <row r="21" spans="2:11" ht="15" customHeight="1" x14ac:dyDescent="0.3">
      <c r="B21" s="157"/>
      <c r="C21" s="158"/>
      <c r="D21" s="158"/>
      <c r="E21" s="159" t="s">
        <v>367</v>
      </c>
      <c r="F21" s="254" t="s">
        <v>368</v>
      </c>
      <c r="G21" s="254"/>
      <c r="H21" s="254"/>
      <c r="I21" s="254"/>
      <c r="J21" s="254"/>
      <c r="K21" s="154"/>
    </row>
    <row r="22" spans="2:11" ht="12.75" customHeight="1" x14ac:dyDescent="0.3">
      <c r="B22" s="157"/>
      <c r="C22" s="158"/>
      <c r="D22" s="158"/>
      <c r="E22" s="158"/>
      <c r="F22" s="158"/>
      <c r="G22" s="158"/>
      <c r="H22" s="158"/>
      <c r="I22" s="158"/>
      <c r="J22" s="158"/>
      <c r="K22" s="154"/>
    </row>
    <row r="23" spans="2:11" ht="15" customHeight="1" x14ac:dyDescent="0.3">
      <c r="B23" s="157"/>
      <c r="C23" s="254" t="s">
        <v>369</v>
      </c>
      <c r="D23" s="254"/>
      <c r="E23" s="254"/>
      <c r="F23" s="254"/>
      <c r="G23" s="254"/>
      <c r="H23" s="254"/>
      <c r="I23" s="254"/>
      <c r="J23" s="254"/>
      <c r="K23" s="154"/>
    </row>
    <row r="24" spans="2:11" ht="15" customHeight="1" x14ac:dyDescent="0.3">
      <c r="B24" s="157"/>
      <c r="C24" s="254" t="s">
        <v>370</v>
      </c>
      <c r="D24" s="254"/>
      <c r="E24" s="254"/>
      <c r="F24" s="254"/>
      <c r="G24" s="254"/>
      <c r="H24" s="254"/>
      <c r="I24" s="254"/>
      <c r="J24" s="254"/>
      <c r="K24" s="154"/>
    </row>
    <row r="25" spans="2:11" ht="15" customHeight="1" x14ac:dyDescent="0.3">
      <c r="B25" s="157"/>
      <c r="C25" s="156"/>
      <c r="D25" s="254" t="s">
        <v>371</v>
      </c>
      <c r="E25" s="254"/>
      <c r="F25" s="254"/>
      <c r="G25" s="254"/>
      <c r="H25" s="254"/>
      <c r="I25" s="254"/>
      <c r="J25" s="254"/>
      <c r="K25" s="154"/>
    </row>
    <row r="26" spans="2:11" ht="15" customHeight="1" x14ac:dyDescent="0.3">
      <c r="B26" s="157"/>
      <c r="C26" s="158"/>
      <c r="D26" s="254" t="s">
        <v>372</v>
      </c>
      <c r="E26" s="254"/>
      <c r="F26" s="254"/>
      <c r="G26" s="254"/>
      <c r="H26" s="254"/>
      <c r="I26" s="254"/>
      <c r="J26" s="254"/>
      <c r="K26" s="154"/>
    </row>
    <row r="27" spans="2:11" ht="12.75" customHeight="1" x14ac:dyDescent="0.3">
      <c r="B27" s="157"/>
      <c r="C27" s="158"/>
      <c r="D27" s="158"/>
      <c r="E27" s="158"/>
      <c r="F27" s="158"/>
      <c r="G27" s="158"/>
      <c r="H27" s="158"/>
      <c r="I27" s="158"/>
      <c r="J27" s="158"/>
      <c r="K27" s="154"/>
    </row>
    <row r="28" spans="2:11" ht="15" customHeight="1" x14ac:dyDescent="0.3">
      <c r="B28" s="157"/>
      <c r="C28" s="158"/>
      <c r="D28" s="254" t="s">
        <v>373</v>
      </c>
      <c r="E28" s="254"/>
      <c r="F28" s="254"/>
      <c r="G28" s="254"/>
      <c r="H28" s="254"/>
      <c r="I28" s="254"/>
      <c r="J28" s="254"/>
      <c r="K28" s="154"/>
    </row>
    <row r="29" spans="2:11" ht="15" customHeight="1" x14ac:dyDescent="0.3">
      <c r="B29" s="157"/>
      <c r="C29" s="158"/>
      <c r="D29" s="254" t="s">
        <v>374</v>
      </c>
      <c r="E29" s="254"/>
      <c r="F29" s="254"/>
      <c r="G29" s="254"/>
      <c r="H29" s="254"/>
      <c r="I29" s="254"/>
      <c r="J29" s="254"/>
      <c r="K29" s="154"/>
    </row>
    <row r="30" spans="2:11" ht="12.75" customHeight="1" x14ac:dyDescent="0.3">
      <c r="B30" s="157"/>
      <c r="C30" s="158"/>
      <c r="D30" s="158"/>
      <c r="E30" s="158"/>
      <c r="F30" s="158"/>
      <c r="G30" s="158"/>
      <c r="H30" s="158"/>
      <c r="I30" s="158"/>
      <c r="J30" s="158"/>
      <c r="K30" s="154"/>
    </row>
    <row r="31" spans="2:11" ht="15" customHeight="1" x14ac:dyDescent="0.3">
      <c r="B31" s="157"/>
      <c r="C31" s="158"/>
      <c r="D31" s="254" t="s">
        <v>375</v>
      </c>
      <c r="E31" s="254"/>
      <c r="F31" s="254"/>
      <c r="G31" s="254"/>
      <c r="H31" s="254"/>
      <c r="I31" s="254"/>
      <c r="J31" s="254"/>
      <c r="K31" s="154"/>
    </row>
    <row r="32" spans="2:11" ht="15" customHeight="1" x14ac:dyDescent="0.3">
      <c r="B32" s="157"/>
      <c r="C32" s="158"/>
      <c r="D32" s="254" t="s">
        <v>376</v>
      </c>
      <c r="E32" s="254"/>
      <c r="F32" s="254"/>
      <c r="G32" s="254"/>
      <c r="H32" s="254"/>
      <c r="I32" s="254"/>
      <c r="J32" s="254"/>
      <c r="K32" s="154"/>
    </row>
    <row r="33" spans="2:11" ht="15" customHeight="1" x14ac:dyDescent="0.3">
      <c r="B33" s="157"/>
      <c r="C33" s="158"/>
      <c r="D33" s="254" t="s">
        <v>377</v>
      </c>
      <c r="E33" s="254"/>
      <c r="F33" s="254"/>
      <c r="G33" s="254"/>
      <c r="H33" s="254"/>
      <c r="I33" s="254"/>
      <c r="J33" s="254"/>
      <c r="K33" s="154"/>
    </row>
    <row r="34" spans="2:11" ht="15" customHeight="1" x14ac:dyDescent="0.3">
      <c r="B34" s="157"/>
      <c r="C34" s="158"/>
      <c r="D34" s="156"/>
      <c r="E34" s="160" t="s">
        <v>76</v>
      </c>
      <c r="F34" s="156"/>
      <c r="G34" s="254" t="s">
        <v>378</v>
      </c>
      <c r="H34" s="254"/>
      <c r="I34" s="254"/>
      <c r="J34" s="254"/>
      <c r="K34" s="154"/>
    </row>
    <row r="35" spans="2:11" ht="30.75" customHeight="1" x14ac:dyDescent="0.3">
      <c r="B35" s="157"/>
      <c r="C35" s="158"/>
      <c r="D35" s="156"/>
      <c r="E35" s="160" t="s">
        <v>379</v>
      </c>
      <c r="F35" s="156"/>
      <c r="G35" s="254" t="s">
        <v>380</v>
      </c>
      <c r="H35" s="254"/>
      <c r="I35" s="254"/>
      <c r="J35" s="254"/>
      <c r="K35" s="154"/>
    </row>
    <row r="36" spans="2:11" ht="15" customHeight="1" x14ac:dyDescent="0.3">
      <c r="B36" s="157"/>
      <c r="C36" s="158"/>
      <c r="D36" s="156"/>
      <c r="E36" s="160" t="s">
        <v>38</v>
      </c>
      <c r="F36" s="156"/>
      <c r="G36" s="254" t="s">
        <v>381</v>
      </c>
      <c r="H36" s="254"/>
      <c r="I36" s="254"/>
      <c r="J36" s="254"/>
      <c r="K36" s="154"/>
    </row>
    <row r="37" spans="2:11" ht="15" customHeight="1" x14ac:dyDescent="0.3">
      <c r="B37" s="157"/>
      <c r="C37" s="158"/>
      <c r="D37" s="156"/>
      <c r="E37" s="160" t="s">
        <v>77</v>
      </c>
      <c r="F37" s="156"/>
      <c r="G37" s="254" t="s">
        <v>382</v>
      </c>
      <c r="H37" s="254"/>
      <c r="I37" s="254"/>
      <c r="J37" s="254"/>
      <c r="K37" s="154"/>
    </row>
    <row r="38" spans="2:11" ht="15" customHeight="1" x14ac:dyDescent="0.3">
      <c r="B38" s="157"/>
      <c r="C38" s="158"/>
      <c r="D38" s="156"/>
      <c r="E38" s="160" t="s">
        <v>78</v>
      </c>
      <c r="F38" s="156"/>
      <c r="G38" s="254" t="s">
        <v>383</v>
      </c>
      <c r="H38" s="254"/>
      <c r="I38" s="254"/>
      <c r="J38" s="254"/>
      <c r="K38" s="154"/>
    </row>
    <row r="39" spans="2:11" ht="15" customHeight="1" x14ac:dyDescent="0.3">
      <c r="B39" s="157"/>
      <c r="C39" s="158"/>
      <c r="D39" s="156"/>
      <c r="E39" s="160" t="s">
        <v>79</v>
      </c>
      <c r="F39" s="156"/>
      <c r="G39" s="254" t="s">
        <v>384</v>
      </c>
      <c r="H39" s="254"/>
      <c r="I39" s="254"/>
      <c r="J39" s="254"/>
      <c r="K39" s="154"/>
    </row>
    <row r="40" spans="2:11" ht="15" customHeight="1" x14ac:dyDescent="0.3">
      <c r="B40" s="157"/>
      <c r="C40" s="158"/>
      <c r="D40" s="156"/>
      <c r="E40" s="160" t="s">
        <v>385</v>
      </c>
      <c r="F40" s="156"/>
      <c r="G40" s="254" t="s">
        <v>386</v>
      </c>
      <c r="H40" s="254"/>
      <c r="I40" s="254"/>
      <c r="J40" s="254"/>
      <c r="K40" s="154"/>
    </row>
    <row r="41" spans="2:11" ht="15" customHeight="1" x14ac:dyDescent="0.3">
      <c r="B41" s="157"/>
      <c r="C41" s="158"/>
      <c r="D41" s="156"/>
      <c r="E41" s="160"/>
      <c r="F41" s="156"/>
      <c r="G41" s="254" t="s">
        <v>387</v>
      </c>
      <c r="H41" s="254"/>
      <c r="I41" s="254"/>
      <c r="J41" s="254"/>
      <c r="K41" s="154"/>
    </row>
    <row r="42" spans="2:11" ht="15" customHeight="1" x14ac:dyDescent="0.3">
      <c r="B42" s="157"/>
      <c r="C42" s="158"/>
      <c r="D42" s="156"/>
      <c r="E42" s="160" t="s">
        <v>388</v>
      </c>
      <c r="F42" s="156"/>
      <c r="G42" s="254" t="s">
        <v>389</v>
      </c>
      <c r="H42" s="254"/>
      <c r="I42" s="254"/>
      <c r="J42" s="254"/>
      <c r="K42" s="154"/>
    </row>
    <row r="43" spans="2:11" ht="15" customHeight="1" x14ac:dyDescent="0.3">
      <c r="B43" s="157"/>
      <c r="C43" s="158"/>
      <c r="D43" s="156"/>
      <c r="E43" s="160" t="s">
        <v>81</v>
      </c>
      <c r="F43" s="156"/>
      <c r="G43" s="254" t="s">
        <v>390</v>
      </c>
      <c r="H43" s="254"/>
      <c r="I43" s="254"/>
      <c r="J43" s="254"/>
      <c r="K43" s="154"/>
    </row>
    <row r="44" spans="2:11" ht="12.75" customHeight="1" x14ac:dyDescent="0.3">
      <c r="B44" s="157"/>
      <c r="C44" s="158"/>
      <c r="D44" s="156"/>
      <c r="E44" s="156"/>
      <c r="F44" s="156"/>
      <c r="G44" s="156"/>
      <c r="H44" s="156"/>
      <c r="I44" s="156"/>
      <c r="J44" s="156"/>
      <c r="K44" s="154"/>
    </row>
    <row r="45" spans="2:11" ht="15" customHeight="1" x14ac:dyDescent="0.3">
      <c r="B45" s="157"/>
      <c r="C45" s="158"/>
      <c r="D45" s="254" t="s">
        <v>391</v>
      </c>
      <c r="E45" s="254"/>
      <c r="F45" s="254"/>
      <c r="G45" s="254"/>
      <c r="H45" s="254"/>
      <c r="I45" s="254"/>
      <c r="J45" s="254"/>
      <c r="K45" s="154"/>
    </row>
    <row r="46" spans="2:11" ht="15" customHeight="1" x14ac:dyDescent="0.3">
      <c r="B46" s="157"/>
      <c r="C46" s="158"/>
      <c r="D46" s="158"/>
      <c r="E46" s="254" t="s">
        <v>392</v>
      </c>
      <c r="F46" s="254"/>
      <c r="G46" s="254"/>
      <c r="H46" s="254"/>
      <c r="I46" s="254"/>
      <c r="J46" s="254"/>
      <c r="K46" s="154"/>
    </row>
    <row r="47" spans="2:11" ht="15" customHeight="1" x14ac:dyDescent="0.3">
      <c r="B47" s="157"/>
      <c r="C47" s="158"/>
      <c r="D47" s="158"/>
      <c r="E47" s="254" t="s">
        <v>393</v>
      </c>
      <c r="F47" s="254"/>
      <c r="G47" s="254"/>
      <c r="H47" s="254"/>
      <c r="I47" s="254"/>
      <c r="J47" s="254"/>
      <c r="K47" s="154"/>
    </row>
    <row r="48" spans="2:11" ht="15" customHeight="1" x14ac:dyDescent="0.3">
      <c r="B48" s="157"/>
      <c r="C48" s="158"/>
      <c r="D48" s="158"/>
      <c r="E48" s="254" t="s">
        <v>394</v>
      </c>
      <c r="F48" s="254"/>
      <c r="G48" s="254"/>
      <c r="H48" s="254"/>
      <c r="I48" s="254"/>
      <c r="J48" s="254"/>
      <c r="K48" s="154"/>
    </row>
    <row r="49" spans="2:11" ht="15" customHeight="1" x14ac:dyDescent="0.3">
      <c r="B49" s="157"/>
      <c r="C49" s="158"/>
      <c r="D49" s="254" t="s">
        <v>395</v>
      </c>
      <c r="E49" s="254"/>
      <c r="F49" s="254"/>
      <c r="G49" s="254"/>
      <c r="H49" s="254"/>
      <c r="I49" s="254"/>
      <c r="J49" s="254"/>
      <c r="K49" s="154"/>
    </row>
    <row r="50" spans="2:11" ht="25.5" customHeight="1" x14ac:dyDescent="0.3">
      <c r="B50" s="153"/>
      <c r="C50" s="258" t="s">
        <v>396</v>
      </c>
      <c r="D50" s="258"/>
      <c r="E50" s="258"/>
      <c r="F50" s="258"/>
      <c r="G50" s="258"/>
      <c r="H50" s="258"/>
      <c r="I50" s="258"/>
      <c r="J50" s="258"/>
      <c r="K50" s="154"/>
    </row>
    <row r="51" spans="2:11" ht="5.25" customHeight="1" x14ac:dyDescent="0.3">
      <c r="B51" s="153"/>
      <c r="C51" s="155"/>
      <c r="D51" s="155"/>
      <c r="E51" s="155"/>
      <c r="F51" s="155"/>
      <c r="G51" s="155"/>
      <c r="H51" s="155"/>
      <c r="I51" s="155"/>
      <c r="J51" s="155"/>
      <c r="K51" s="154"/>
    </row>
    <row r="52" spans="2:11" ht="15" customHeight="1" x14ac:dyDescent="0.3">
      <c r="B52" s="153"/>
      <c r="C52" s="254" t="s">
        <v>397</v>
      </c>
      <c r="D52" s="254"/>
      <c r="E52" s="254"/>
      <c r="F52" s="254"/>
      <c r="G52" s="254"/>
      <c r="H52" s="254"/>
      <c r="I52" s="254"/>
      <c r="J52" s="254"/>
      <c r="K52" s="154"/>
    </row>
    <row r="53" spans="2:11" ht="15" customHeight="1" x14ac:dyDescent="0.3">
      <c r="B53" s="153"/>
      <c r="C53" s="254" t="s">
        <v>398</v>
      </c>
      <c r="D53" s="254"/>
      <c r="E53" s="254"/>
      <c r="F53" s="254"/>
      <c r="G53" s="254"/>
      <c r="H53" s="254"/>
      <c r="I53" s="254"/>
      <c r="J53" s="254"/>
      <c r="K53" s="154"/>
    </row>
    <row r="54" spans="2:11" ht="12.75" customHeight="1" x14ac:dyDescent="0.3">
      <c r="B54" s="153"/>
      <c r="C54" s="156"/>
      <c r="D54" s="156"/>
      <c r="E54" s="156"/>
      <c r="F54" s="156"/>
      <c r="G54" s="156"/>
      <c r="H54" s="156"/>
      <c r="I54" s="156"/>
      <c r="J54" s="156"/>
      <c r="K54" s="154"/>
    </row>
    <row r="55" spans="2:11" ht="15" customHeight="1" x14ac:dyDescent="0.3">
      <c r="B55" s="153"/>
      <c r="C55" s="254" t="s">
        <v>399</v>
      </c>
      <c r="D55" s="254"/>
      <c r="E55" s="254"/>
      <c r="F55" s="254"/>
      <c r="G55" s="254"/>
      <c r="H55" s="254"/>
      <c r="I55" s="254"/>
      <c r="J55" s="254"/>
      <c r="K55" s="154"/>
    </row>
    <row r="56" spans="2:11" ht="15" customHeight="1" x14ac:dyDescent="0.3">
      <c r="B56" s="153"/>
      <c r="C56" s="158"/>
      <c r="D56" s="254" t="s">
        <v>400</v>
      </c>
      <c r="E56" s="254"/>
      <c r="F56" s="254"/>
      <c r="G56" s="254"/>
      <c r="H56" s="254"/>
      <c r="I56" s="254"/>
      <c r="J56" s="254"/>
      <c r="K56" s="154"/>
    </row>
    <row r="57" spans="2:11" ht="15" customHeight="1" x14ac:dyDescent="0.3">
      <c r="B57" s="153"/>
      <c r="C57" s="158"/>
      <c r="D57" s="254" t="s">
        <v>401</v>
      </c>
      <c r="E57" s="254"/>
      <c r="F57" s="254"/>
      <c r="G57" s="254"/>
      <c r="H57" s="254"/>
      <c r="I57" s="254"/>
      <c r="J57" s="254"/>
      <c r="K57" s="154"/>
    </row>
    <row r="58" spans="2:11" ht="15" customHeight="1" x14ac:dyDescent="0.3">
      <c r="B58" s="153"/>
      <c r="C58" s="158"/>
      <c r="D58" s="254" t="s">
        <v>402</v>
      </c>
      <c r="E58" s="254"/>
      <c r="F58" s="254"/>
      <c r="G58" s="254"/>
      <c r="H58" s="254"/>
      <c r="I58" s="254"/>
      <c r="J58" s="254"/>
      <c r="K58" s="154"/>
    </row>
    <row r="59" spans="2:11" ht="15" customHeight="1" x14ac:dyDescent="0.3">
      <c r="B59" s="153"/>
      <c r="C59" s="158"/>
      <c r="D59" s="254" t="s">
        <v>403</v>
      </c>
      <c r="E59" s="254"/>
      <c r="F59" s="254"/>
      <c r="G59" s="254"/>
      <c r="H59" s="254"/>
      <c r="I59" s="254"/>
      <c r="J59" s="254"/>
      <c r="K59" s="154"/>
    </row>
    <row r="60" spans="2:11" ht="15" customHeight="1" x14ac:dyDescent="0.3">
      <c r="B60" s="153"/>
      <c r="C60" s="158"/>
      <c r="D60" s="255" t="s">
        <v>404</v>
      </c>
      <c r="E60" s="255"/>
      <c r="F60" s="255"/>
      <c r="G60" s="255"/>
      <c r="H60" s="255"/>
      <c r="I60" s="255"/>
      <c r="J60" s="255"/>
      <c r="K60" s="154"/>
    </row>
    <row r="61" spans="2:11" ht="15" customHeight="1" x14ac:dyDescent="0.3">
      <c r="B61" s="153"/>
      <c r="C61" s="158"/>
      <c r="D61" s="254" t="s">
        <v>405</v>
      </c>
      <c r="E61" s="254"/>
      <c r="F61" s="254"/>
      <c r="G61" s="254"/>
      <c r="H61" s="254"/>
      <c r="I61" s="254"/>
      <c r="J61" s="254"/>
      <c r="K61" s="154"/>
    </row>
    <row r="62" spans="2:11" ht="12.75" customHeight="1" x14ac:dyDescent="0.3">
      <c r="B62" s="153"/>
      <c r="C62" s="158"/>
      <c r="D62" s="158"/>
      <c r="E62" s="161"/>
      <c r="F62" s="158"/>
      <c r="G62" s="158"/>
      <c r="H62" s="158"/>
      <c r="I62" s="158"/>
      <c r="J62" s="158"/>
      <c r="K62" s="154"/>
    </row>
    <row r="63" spans="2:11" ht="15" customHeight="1" x14ac:dyDescent="0.3">
      <c r="B63" s="153"/>
      <c r="C63" s="158"/>
      <c r="D63" s="254" t="s">
        <v>406</v>
      </c>
      <c r="E63" s="254"/>
      <c r="F63" s="254"/>
      <c r="G63" s="254"/>
      <c r="H63" s="254"/>
      <c r="I63" s="254"/>
      <c r="J63" s="254"/>
      <c r="K63" s="154"/>
    </row>
    <row r="64" spans="2:11" ht="15" customHeight="1" x14ac:dyDescent="0.3">
      <c r="B64" s="153"/>
      <c r="C64" s="158"/>
      <c r="D64" s="255" t="s">
        <v>407</v>
      </c>
      <c r="E64" s="255"/>
      <c r="F64" s="255"/>
      <c r="G64" s="255"/>
      <c r="H64" s="255"/>
      <c r="I64" s="255"/>
      <c r="J64" s="255"/>
      <c r="K64" s="154"/>
    </row>
    <row r="65" spans="2:11" ht="15" customHeight="1" x14ac:dyDescent="0.3">
      <c r="B65" s="153"/>
      <c r="C65" s="158"/>
      <c r="D65" s="254" t="s">
        <v>408</v>
      </c>
      <c r="E65" s="254"/>
      <c r="F65" s="254"/>
      <c r="G65" s="254"/>
      <c r="H65" s="254"/>
      <c r="I65" s="254"/>
      <c r="J65" s="254"/>
      <c r="K65" s="154"/>
    </row>
    <row r="66" spans="2:11" ht="15" customHeight="1" x14ac:dyDescent="0.3">
      <c r="B66" s="153"/>
      <c r="C66" s="158"/>
      <c r="D66" s="254" t="s">
        <v>409</v>
      </c>
      <c r="E66" s="254"/>
      <c r="F66" s="254"/>
      <c r="G66" s="254"/>
      <c r="H66" s="254"/>
      <c r="I66" s="254"/>
      <c r="J66" s="254"/>
      <c r="K66" s="154"/>
    </row>
    <row r="67" spans="2:11" ht="15" customHeight="1" x14ac:dyDescent="0.3">
      <c r="B67" s="153"/>
      <c r="C67" s="158"/>
      <c r="D67" s="254" t="s">
        <v>410</v>
      </c>
      <c r="E67" s="254"/>
      <c r="F67" s="254"/>
      <c r="G67" s="254"/>
      <c r="H67" s="254"/>
      <c r="I67" s="254"/>
      <c r="J67" s="254"/>
      <c r="K67" s="154"/>
    </row>
    <row r="68" spans="2:11" ht="15" customHeight="1" x14ac:dyDescent="0.3">
      <c r="B68" s="153"/>
      <c r="C68" s="158"/>
      <c r="D68" s="254" t="s">
        <v>411</v>
      </c>
      <c r="E68" s="254"/>
      <c r="F68" s="254"/>
      <c r="G68" s="254"/>
      <c r="H68" s="254"/>
      <c r="I68" s="254"/>
      <c r="J68" s="254"/>
      <c r="K68" s="154"/>
    </row>
    <row r="69" spans="2:11" ht="12.75" customHeight="1" x14ac:dyDescent="0.3">
      <c r="B69" s="162"/>
      <c r="C69" s="163"/>
      <c r="D69" s="163"/>
      <c r="E69" s="163"/>
      <c r="F69" s="163"/>
      <c r="G69" s="163"/>
      <c r="H69" s="163"/>
      <c r="I69" s="163"/>
      <c r="J69" s="163"/>
      <c r="K69" s="164"/>
    </row>
    <row r="70" spans="2:11" ht="18.75" customHeight="1" x14ac:dyDescent="0.3">
      <c r="B70" s="165"/>
      <c r="C70" s="165"/>
      <c r="D70" s="165"/>
      <c r="E70" s="165"/>
      <c r="F70" s="165"/>
      <c r="G70" s="165"/>
      <c r="H70" s="165"/>
      <c r="I70" s="165"/>
      <c r="J70" s="165"/>
      <c r="K70" s="166"/>
    </row>
    <row r="71" spans="2:11" ht="18.75" customHeight="1" x14ac:dyDescent="0.3">
      <c r="B71" s="166"/>
      <c r="C71" s="166"/>
      <c r="D71" s="166"/>
      <c r="E71" s="166"/>
      <c r="F71" s="166"/>
      <c r="G71" s="166"/>
      <c r="H71" s="166"/>
      <c r="I71" s="166"/>
      <c r="J71" s="166"/>
      <c r="K71" s="166"/>
    </row>
    <row r="72" spans="2:11" ht="7.5" customHeight="1" x14ac:dyDescent="0.3">
      <c r="B72" s="167"/>
      <c r="C72" s="168"/>
      <c r="D72" s="168"/>
      <c r="E72" s="168"/>
      <c r="F72" s="168"/>
      <c r="G72" s="168"/>
      <c r="H72" s="168"/>
      <c r="I72" s="168"/>
      <c r="J72" s="168"/>
      <c r="K72" s="169"/>
    </row>
    <row r="73" spans="2:11" ht="45" customHeight="1" x14ac:dyDescent="0.3">
      <c r="B73" s="170"/>
      <c r="C73" s="256" t="s">
        <v>49</v>
      </c>
      <c r="D73" s="256"/>
      <c r="E73" s="256"/>
      <c r="F73" s="256"/>
      <c r="G73" s="256"/>
      <c r="H73" s="256"/>
      <c r="I73" s="256"/>
      <c r="J73" s="256"/>
      <c r="K73" s="171"/>
    </row>
    <row r="74" spans="2:11" ht="17.25" customHeight="1" x14ac:dyDescent="0.3">
      <c r="B74" s="170"/>
      <c r="C74" s="172" t="s">
        <v>412</v>
      </c>
      <c r="D74" s="172"/>
      <c r="E74" s="172"/>
      <c r="F74" s="172" t="s">
        <v>413</v>
      </c>
      <c r="G74" s="173"/>
      <c r="H74" s="172" t="s">
        <v>77</v>
      </c>
      <c r="I74" s="172" t="s">
        <v>39</v>
      </c>
      <c r="J74" s="172" t="s">
        <v>414</v>
      </c>
      <c r="K74" s="171"/>
    </row>
    <row r="75" spans="2:11" ht="17.25" customHeight="1" x14ac:dyDescent="0.3">
      <c r="B75" s="170"/>
      <c r="C75" s="174" t="s">
        <v>415</v>
      </c>
      <c r="D75" s="174"/>
      <c r="E75" s="174"/>
      <c r="F75" s="175" t="s">
        <v>416</v>
      </c>
      <c r="G75" s="176"/>
      <c r="H75" s="174"/>
      <c r="I75" s="174"/>
      <c r="J75" s="174" t="s">
        <v>417</v>
      </c>
      <c r="K75" s="171"/>
    </row>
    <row r="76" spans="2:11" ht="5.25" customHeight="1" x14ac:dyDescent="0.3">
      <c r="B76" s="170"/>
      <c r="C76" s="177"/>
      <c r="D76" s="177"/>
      <c r="E76" s="177"/>
      <c r="F76" s="177"/>
      <c r="G76" s="178"/>
      <c r="H76" s="177"/>
      <c r="I76" s="177"/>
      <c r="J76" s="177"/>
      <c r="K76" s="171"/>
    </row>
    <row r="77" spans="2:11" ht="15" customHeight="1" x14ac:dyDescent="0.3">
      <c r="B77" s="170"/>
      <c r="C77" s="160" t="s">
        <v>38</v>
      </c>
      <c r="D77" s="177"/>
      <c r="E77" s="177"/>
      <c r="F77" s="179" t="s">
        <v>418</v>
      </c>
      <c r="G77" s="178"/>
      <c r="H77" s="160" t="s">
        <v>419</v>
      </c>
      <c r="I77" s="160" t="s">
        <v>420</v>
      </c>
      <c r="J77" s="160">
        <v>20</v>
      </c>
      <c r="K77" s="171"/>
    </row>
    <row r="78" spans="2:11" ht="15" customHeight="1" x14ac:dyDescent="0.3">
      <c r="B78" s="170"/>
      <c r="C78" s="160" t="s">
        <v>421</v>
      </c>
      <c r="D78" s="160"/>
      <c r="E78" s="160"/>
      <c r="F78" s="179" t="s">
        <v>418</v>
      </c>
      <c r="G78" s="178"/>
      <c r="H78" s="160" t="s">
        <v>422</v>
      </c>
      <c r="I78" s="160" t="s">
        <v>420</v>
      </c>
      <c r="J78" s="160">
        <v>120</v>
      </c>
      <c r="K78" s="171"/>
    </row>
    <row r="79" spans="2:11" ht="15" customHeight="1" x14ac:dyDescent="0.3">
      <c r="B79" s="180"/>
      <c r="C79" s="160" t="s">
        <v>423</v>
      </c>
      <c r="D79" s="160"/>
      <c r="E79" s="160"/>
      <c r="F79" s="179" t="s">
        <v>424</v>
      </c>
      <c r="G79" s="178"/>
      <c r="H79" s="160" t="s">
        <v>425</v>
      </c>
      <c r="I79" s="160" t="s">
        <v>420</v>
      </c>
      <c r="J79" s="160">
        <v>50</v>
      </c>
      <c r="K79" s="171"/>
    </row>
    <row r="80" spans="2:11" ht="15" customHeight="1" x14ac:dyDescent="0.3">
      <c r="B80" s="180"/>
      <c r="C80" s="160" t="s">
        <v>426</v>
      </c>
      <c r="D80" s="160"/>
      <c r="E80" s="160"/>
      <c r="F80" s="179" t="s">
        <v>418</v>
      </c>
      <c r="G80" s="178"/>
      <c r="H80" s="160" t="s">
        <v>427</v>
      </c>
      <c r="I80" s="160" t="s">
        <v>428</v>
      </c>
      <c r="J80" s="160"/>
      <c r="K80" s="171"/>
    </row>
    <row r="81" spans="2:11" ht="15" customHeight="1" x14ac:dyDescent="0.3">
      <c r="B81" s="180"/>
      <c r="C81" s="181" t="s">
        <v>429</v>
      </c>
      <c r="D81" s="181"/>
      <c r="E81" s="181"/>
      <c r="F81" s="182" t="s">
        <v>424</v>
      </c>
      <c r="G81" s="181"/>
      <c r="H81" s="181" t="s">
        <v>430</v>
      </c>
      <c r="I81" s="181" t="s">
        <v>420</v>
      </c>
      <c r="J81" s="181">
        <v>15</v>
      </c>
      <c r="K81" s="171"/>
    </row>
    <row r="82" spans="2:11" ht="15" customHeight="1" x14ac:dyDescent="0.3">
      <c r="B82" s="180"/>
      <c r="C82" s="181" t="s">
        <v>431</v>
      </c>
      <c r="D82" s="181"/>
      <c r="E82" s="181"/>
      <c r="F82" s="182" t="s">
        <v>424</v>
      </c>
      <c r="G82" s="181"/>
      <c r="H82" s="181" t="s">
        <v>432</v>
      </c>
      <c r="I82" s="181" t="s">
        <v>420</v>
      </c>
      <c r="J82" s="181">
        <v>15</v>
      </c>
      <c r="K82" s="171"/>
    </row>
    <row r="83" spans="2:11" ht="15" customHeight="1" x14ac:dyDescent="0.3">
      <c r="B83" s="180"/>
      <c r="C83" s="181" t="s">
        <v>433</v>
      </c>
      <c r="D83" s="181"/>
      <c r="E83" s="181"/>
      <c r="F83" s="182" t="s">
        <v>424</v>
      </c>
      <c r="G83" s="181"/>
      <c r="H83" s="181" t="s">
        <v>434</v>
      </c>
      <c r="I83" s="181" t="s">
        <v>420</v>
      </c>
      <c r="J83" s="181">
        <v>20</v>
      </c>
      <c r="K83" s="171"/>
    </row>
    <row r="84" spans="2:11" ht="15" customHeight="1" x14ac:dyDescent="0.3">
      <c r="B84" s="180"/>
      <c r="C84" s="181" t="s">
        <v>435</v>
      </c>
      <c r="D84" s="181"/>
      <c r="E84" s="181"/>
      <c r="F84" s="182" t="s">
        <v>424</v>
      </c>
      <c r="G84" s="181"/>
      <c r="H84" s="181" t="s">
        <v>436</v>
      </c>
      <c r="I84" s="181" t="s">
        <v>420</v>
      </c>
      <c r="J84" s="181">
        <v>20</v>
      </c>
      <c r="K84" s="171"/>
    </row>
    <row r="85" spans="2:11" ht="15" customHeight="1" x14ac:dyDescent="0.3">
      <c r="B85" s="180"/>
      <c r="C85" s="160" t="s">
        <v>437</v>
      </c>
      <c r="D85" s="160"/>
      <c r="E85" s="160"/>
      <c r="F85" s="179" t="s">
        <v>424</v>
      </c>
      <c r="G85" s="178"/>
      <c r="H85" s="160" t="s">
        <v>438</v>
      </c>
      <c r="I85" s="160" t="s">
        <v>420</v>
      </c>
      <c r="J85" s="160">
        <v>50</v>
      </c>
      <c r="K85" s="171"/>
    </row>
    <row r="86" spans="2:11" ht="15" customHeight="1" x14ac:dyDescent="0.3">
      <c r="B86" s="180"/>
      <c r="C86" s="160" t="s">
        <v>439</v>
      </c>
      <c r="D86" s="160"/>
      <c r="E86" s="160"/>
      <c r="F86" s="179" t="s">
        <v>424</v>
      </c>
      <c r="G86" s="178"/>
      <c r="H86" s="160" t="s">
        <v>440</v>
      </c>
      <c r="I86" s="160" t="s">
        <v>420</v>
      </c>
      <c r="J86" s="160">
        <v>20</v>
      </c>
      <c r="K86" s="171"/>
    </row>
    <row r="87" spans="2:11" ht="15" customHeight="1" x14ac:dyDescent="0.3">
      <c r="B87" s="180"/>
      <c r="C87" s="160" t="s">
        <v>441</v>
      </c>
      <c r="D87" s="160"/>
      <c r="E87" s="160"/>
      <c r="F87" s="179" t="s">
        <v>424</v>
      </c>
      <c r="G87" s="178"/>
      <c r="H87" s="160" t="s">
        <v>442</v>
      </c>
      <c r="I87" s="160" t="s">
        <v>420</v>
      </c>
      <c r="J87" s="160">
        <v>20</v>
      </c>
      <c r="K87" s="171"/>
    </row>
    <row r="88" spans="2:11" ht="15" customHeight="1" x14ac:dyDescent="0.3">
      <c r="B88" s="180"/>
      <c r="C88" s="160" t="s">
        <v>443</v>
      </c>
      <c r="D88" s="160"/>
      <c r="E88" s="160"/>
      <c r="F88" s="179" t="s">
        <v>424</v>
      </c>
      <c r="G88" s="178"/>
      <c r="H88" s="160" t="s">
        <v>444</v>
      </c>
      <c r="I88" s="160" t="s">
        <v>420</v>
      </c>
      <c r="J88" s="160">
        <v>50</v>
      </c>
      <c r="K88" s="171"/>
    </row>
    <row r="89" spans="2:11" ht="15" customHeight="1" x14ac:dyDescent="0.3">
      <c r="B89" s="180"/>
      <c r="C89" s="160" t="s">
        <v>445</v>
      </c>
      <c r="D89" s="160"/>
      <c r="E89" s="160"/>
      <c r="F89" s="179" t="s">
        <v>424</v>
      </c>
      <c r="G89" s="178"/>
      <c r="H89" s="160" t="s">
        <v>445</v>
      </c>
      <c r="I89" s="160" t="s">
        <v>420</v>
      </c>
      <c r="J89" s="160">
        <v>50</v>
      </c>
      <c r="K89" s="171"/>
    </row>
    <row r="90" spans="2:11" ht="15" customHeight="1" x14ac:dyDescent="0.3">
      <c r="B90" s="180"/>
      <c r="C90" s="160" t="s">
        <v>82</v>
      </c>
      <c r="D90" s="160"/>
      <c r="E90" s="160"/>
      <c r="F90" s="179" t="s">
        <v>424</v>
      </c>
      <c r="G90" s="178"/>
      <c r="H90" s="160" t="s">
        <v>446</v>
      </c>
      <c r="I90" s="160" t="s">
        <v>420</v>
      </c>
      <c r="J90" s="160">
        <v>255</v>
      </c>
      <c r="K90" s="171"/>
    </row>
    <row r="91" spans="2:11" ht="15" customHeight="1" x14ac:dyDescent="0.3">
      <c r="B91" s="180"/>
      <c r="C91" s="160" t="s">
        <v>447</v>
      </c>
      <c r="D91" s="160"/>
      <c r="E91" s="160"/>
      <c r="F91" s="179" t="s">
        <v>418</v>
      </c>
      <c r="G91" s="178"/>
      <c r="H91" s="160" t="s">
        <v>448</v>
      </c>
      <c r="I91" s="160" t="s">
        <v>449</v>
      </c>
      <c r="J91" s="160"/>
      <c r="K91" s="171"/>
    </row>
    <row r="92" spans="2:11" ht="15" customHeight="1" x14ac:dyDescent="0.3">
      <c r="B92" s="180"/>
      <c r="C92" s="160" t="s">
        <v>450</v>
      </c>
      <c r="D92" s="160"/>
      <c r="E92" s="160"/>
      <c r="F92" s="179" t="s">
        <v>418</v>
      </c>
      <c r="G92" s="178"/>
      <c r="H92" s="160" t="s">
        <v>451</v>
      </c>
      <c r="I92" s="160" t="s">
        <v>452</v>
      </c>
      <c r="J92" s="160"/>
      <c r="K92" s="171"/>
    </row>
    <row r="93" spans="2:11" ht="15" customHeight="1" x14ac:dyDescent="0.3">
      <c r="B93" s="180"/>
      <c r="C93" s="160" t="s">
        <v>453</v>
      </c>
      <c r="D93" s="160"/>
      <c r="E93" s="160"/>
      <c r="F93" s="179" t="s">
        <v>418</v>
      </c>
      <c r="G93" s="178"/>
      <c r="H93" s="160" t="s">
        <v>453</v>
      </c>
      <c r="I93" s="160" t="s">
        <v>452</v>
      </c>
      <c r="J93" s="160"/>
      <c r="K93" s="171"/>
    </row>
    <row r="94" spans="2:11" ht="15" customHeight="1" x14ac:dyDescent="0.3">
      <c r="B94" s="180"/>
      <c r="C94" s="160" t="s">
        <v>25</v>
      </c>
      <c r="D94" s="160"/>
      <c r="E94" s="160"/>
      <c r="F94" s="179" t="s">
        <v>418</v>
      </c>
      <c r="G94" s="178"/>
      <c r="H94" s="160" t="s">
        <v>454</v>
      </c>
      <c r="I94" s="160" t="s">
        <v>452</v>
      </c>
      <c r="J94" s="160"/>
      <c r="K94" s="171"/>
    </row>
    <row r="95" spans="2:11" ht="15" customHeight="1" x14ac:dyDescent="0.3">
      <c r="B95" s="180"/>
      <c r="C95" s="160" t="s">
        <v>35</v>
      </c>
      <c r="D95" s="160"/>
      <c r="E95" s="160"/>
      <c r="F95" s="179" t="s">
        <v>418</v>
      </c>
      <c r="G95" s="178"/>
      <c r="H95" s="160" t="s">
        <v>455</v>
      </c>
      <c r="I95" s="160" t="s">
        <v>452</v>
      </c>
      <c r="J95" s="160"/>
      <c r="K95" s="171"/>
    </row>
    <row r="96" spans="2:11" ht="15" customHeight="1" x14ac:dyDescent="0.3">
      <c r="B96" s="183"/>
      <c r="C96" s="184"/>
      <c r="D96" s="184"/>
      <c r="E96" s="184"/>
      <c r="F96" s="184"/>
      <c r="G96" s="184"/>
      <c r="H96" s="184"/>
      <c r="I96" s="184"/>
      <c r="J96" s="184"/>
      <c r="K96" s="185"/>
    </row>
    <row r="97" spans="2:11" ht="18.75" customHeight="1" x14ac:dyDescent="0.3">
      <c r="B97" s="186"/>
      <c r="C97" s="187"/>
      <c r="D97" s="187"/>
      <c r="E97" s="187"/>
      <c r="F97" s="187"/>
      <c r="G97" s="187"/>
      <c r="H97" s="187"/>
      <c r="I97" s="187"/>
      <c r="J97" s="187"/>
      <c r="K97" s="186"/>
    </row>
    <row r="98" spans="2:11" ht="18.75" customHeight="1" x14ac:dyDescent="0.3">
      <c r="B98" s="166"/>
      <c r="C98" s="166"/>
      <c r="D98" s="166"/>
      <c r="E98" s="166"/>
      <c r="F98" s="166"/>
      <c r="G98" s="166"/>
      <c r="H98" s="166"/>
      <c r="I98" s="166"/>
      <c r="J98" s="166"/>
      <c r="K98" s="166"/>
    </row>
    <row r="99" spans="2:11" ht="7.5" customHeight="1" x14ac:dyDescent="0.3">
      <c r="B99" s="167"/>
      <c r="C99" s="168"/>
      <c r="D99" s="168"/>
      <c r="E99" s="168"/>
      <c r="F99" s="168"/>
      <c r="G99" s="168"/>
      <c r="H99" s="168"/>
      <c r="I99" s="168"/>
      <c r="J99" s="168"/>
      <c r="K99" s="169"/>
    </row>
    <row r="100" spans="2:11" ht="45" customHeight="1" x14ac:dyDescent="0.3">
      <c r="B100" s="170"/>
      <c r="C100" s="256" t="s">
        <v>456</v>
      </c>
      <c r="D100" s="256"/>
      <c r="E100" s="256"/>
      <c r="F100" s="256"/>
      <c r="G100" s="256"/>
      <c r="H100" s="256"/>
      <c r="I100" s="256"/>
      <c r="J100" s="256"/>
      <c r="K100" s="171"/>
    </row>
    <row r="101" spans="2:11" ht="17.25" customHeight="1" x14ac:dyDescent="0.3">
      <c r="B101" s="170"/>
      <c r="C101" s="172" t="s">
        <v>412</v>
      </c>
      <c r="D101" s="172"/>
      <c r="E101" s="172"/>
      <c r="F101" s="172" t="s">
        <v>413</v>
      </c>
      <c r="G101" s="173"/>
      <c r="H101" s="172" t="s">
        <v>77</v>
      </c>
      <c r="I101" s="172" t="s">
        <v>39</v>
      </c>
      <c r="J101" s="172" t="s">
        <v>414</v>
      </c>
      <c r="K101" s="171"/>
    </row>
    <row r="102" spans="2:11" ht="17.25" customHeight="1" x14ac:dyDescent="0.3">
      <c r="B102" s="170"/>
      <c r="C102" s="174" t="s">
        <v>415</v>
      </c>
      <c r="D102" s="174"/>
      <c r="E102" s="174"/>
      <c r="F102" s="175" t="s">
        <v>416</v>
      </c>
      <c r="G102" s="176"/>
      <c r="H102" s="174"/>
      <c r="I102" s="174"/>
      <c r="J102" s="174" t="s">
        <v>417</v>
      </c>
      <c r="K102" s="171"/>
    </row>
    <row r="103" spans="2:11" ht="5.25" customHeight="1" x14ac:dyDescent="0.3">
      <c r="B103" s="170"/>
      <c r="C103" s="172"/>
      <c r="D103" s="172"/>
      <c r="E103" s="172"/>
      <c r="F103" s="172"/>
      <c r="G103" s="188"/>
      <c r="H103" s="172"/>
      <c r="I103" s="172"/>
      <c r="J103" s="172"/>
      <c r="K103" s="171"/>
    </row>
    <row r="104" spans="2:11" ht="15" customHeight="1" x14ac:dyDescent="0.3">
      <c r="B104" s="170"/>
      <c r="C104" s="160" t="s">
        <v>38</v>
      </c>
      <c r="D104" s="177"/>
      <c r="E104" s="177"/>
      <c r="F104" s="179" t="s">
        <v>418</v>
      </c>
      <c r="G104" s="188"/>
      <c r="H104" s="160" t="s">
        <v>457</v>
      </c>
      <c r="I104" s="160" t="s">
        <v>420</v>
      </c>
      <c r="J104" s="160">
        <v>20</v>
      </c>
      <c r="K104" s="171"/>
    </row>
    <row r="105" spans="2:11" ht="15" customHeight="1" x14ac:dyDescent="0.3">
      <c r="B105" s="170"/>
      <c r="C105" s="160" t="s">
        <v>421</v>
      </c>
      <c r="D105" s="160"/>
      <c r="E105" s="160"/>
      <c r="F105" s="179" t="s">
        <v>418</v>
      </c>
      <c r="G105" s="160"/>
      <c r="H105" s="160" t="s">
        <v>457</v>
      </c>
      <c r="I105" s="160" t="s">
        <v>420</v>
      </c>
      <c r="J105" s="160">
        <v>120</v>
      </c>
      <c r="K105" s="171"/>
    </row>
    <row r="106" spans="2:11" ht="15" customHeight="1" x14ac:dyDescent="0.3">
      <c r="B106" s="180"/>
      <c r="C106" s="160" t="s">
        <v>423</v>
      </c>
      <c r="D106" s="160"/>
      <c r="E106" s="160"/>
      <c r="F106" s="179" t="s">
        <v>424</v>
      </c>
      <c r="G106" s="160"/>
      <c r="H106" s="160" t="s">
        <v>457</v>
      </c>
      <c r="I106" s="160" t="s">
        <v>420</v>
      </c>
      <c r="J106" s="160">
        <v>50</v>
      </c>
      <c r="K106" s="171"/>
    </row>
    <row r="107" spans="2:11" ht="15" customHeight="1" x14ac:dyDescent="0.3">
      <c r="B107" s="180"/>
      <c r="C107" s="160" t="s">
        <v>426</v>
      </c>
      <c r="D107" s="160"/>
      <c r="E107" s="160"/>
      <c r="F107" s="179" t="s">
        <v>418</v>
      </c>
      <c r="G107" s="160"/>
      <c r="H107" s="160" t="s">
        <v>457</v>
      </c>
      <c r="I107" s="160" t="s">
        <v>428</v>
      </c>
      <c r="J107" s="160"/>
      <c r="K107" s="171"/>
    </row>
    <row r="108" spans="2:11" ht="15" customHeight="1" x14ac:dyDescent="0.3">
      <c r="B108" s="180"/>
      <c r="C108" s="160" t="s">
        <v>437</v>
      </c>
      <c r="D108" s="160"/>
      <c r="E108" s="160"/>
      <c r="F108" s="179" t="s">
        <v>424</v>
      </c>
      <c r="G108" s="160"/>
      <c r="H108" s="160" t="s">
        <v>457</v>
      </c>
      <c r="I108" s="160" t="s">
        <v>420</v>
      </c>
      <c r="J108" s="160">
        <v>50</v>
      </c>
      <c r="K108" s="171"/>
    </row>
    <row r="109" spans="2:11" ht="15" customHeight="1" x14ac:dyDescent="0.3">
      <c r="B109" s="180"/>
      <c r="C109" s="160" t="s">
        <v>445</v>
      </c>
      <c r="D109" s="160"/>
      <c r="E109" s="160"/>
      <c r="F109" s="179" t="s">
        <v>424</v>
      </c>
      <c r="G109" s="160"/>
      <c r="H109" s="160" t="s">
        <v>457</v>
      </c>
      <c r="I109" s="160" t="s">
        <v>420</v>
      </c>
      <c r="J109" s="160">
        <v>50</v>
      </c>
      <c r="K109" s="171"/>
    </row>
    <row r="110" spans="2:11" ht="15" customHeight="1" x14ac:dyDescent="0.3">
      <c r="B110" s="180"/>
      <c r="C110" s="160" t="s">
        <v>443</v>
      </c>
      <c r="D110" s="160"/>
      <c r="E110" s="160"/>
      <c r="F110" s="179" t="s">
        <v>424</v>
      </c>
      <c r="G110" s="160"/>
      <c r="H110" s="160" t="s">
        <v>457</v>
      </c>
      <c r="I110" s="160" t="s">
        <v>420</v>
      </c>
      <c r="J110" s="160">
        <v>50</v>
      </c>
      <c r="K110" s="171"/>
    </row>
    <row r="111" spans="2:11" ht="15" customHeight="1" x14ac:dyDescent="0.3">
      <c r="B111" s="180"/>
      <c r="C111" s="160" t="s">
        <v>38</v>
      </c>
      <c r="D111" s="160"/>
      <c r="E111" s="160"/>
      <c r="F111" s="179" t="s">
        <v>418</v>
      </c>
      <c r="G111" s="160"/>
      <c r="H111" s="160" t="s">
        <v>458</v>
      </c>
      <c r="I111" s="160" t="s">
        <v>420</v>
      </c>
      <c r="J111" s="160">
        <v>20</v>
      </c>
      <c r="K111" s="171"/>
    </row>
    <row r="112" spans="2:11" ht="15" customHeight="1" x14ac:dyDescent="0.3">
      <c r="B112" s="180"/>
      <c r="C112" s="160" t="s">
        <v>459</v>
      </c>
      <c r="D112" s="160"/>
      <c r="E112" s="160"/>
      <c r="F112" s="179" t="s">
        <v>418</v>
      </c>
      <c r="G112" s="160"/>
      <c r="H112" s="160" t="s">
        <v>460</v>
      </c>
      <c r="I112" s="160" t="s">
        <v>420</v>
      </c>
      <c r="J112" s="160">
        <v>120</v>
      </c>
      <c r="K112" s="171"/>
    </row>
    <row r="113" spans="2:11" ht="15" customHeight="1" x14ac:dyDescent="0.3">
      <c r="B113" s="180"/>
      <c r="C113" s="160" t="s">
        <v>25</v>
      </c>
      <c r="D113" s="160"/>
      <c r="E113" s="160"/>
      <c r="F113" s="179" t="s">
        <v>418</v>
      </c>
      <c r="G113" s="160"/>
      <c r="H113" s="160" t="s">
        <v>461</v>
      </c>
      <c r="I113" s="160" t="s">
        <v>452</v>
      </c>
      <c r="J113" s="160"/>
      <c r="K113" s="171"/>
    </row>
    <row r="114" spans="2:11" ht="15" customHeight="1" x14ac:dyDescent="0.3">
      <c r="B114" s="180"/>
      <c r="C114" s="160" t="s">
        <v>35</v>
      </c>
      <c r="D114" s="160"/>
      <c r="E114" s="160"/>
      <c r="F114" s="179" t="s">
        <v>418</v>
      </c>
      <c r="G114" s="160"/>
      <c r="H114" s="160" t="s">
        <v>462</v>
      </c>
      <c r="I114" s="160" t="s">
        <v>452</v>
      </c>
      <c r="J114" s="160"/>
      <c r="K114" s="171"/>
    </row>
    <row r="115" spans="2:11" ht="15" customHeight="1" x14ac:dyDescent="0.3">
      <c r="B115" s="180"/>
      <c r="C115" s="160" t="s">
        <v>39</v>
      </c>
      <c r="D115" s="160"/>
      <c r="E115" s="160"/>
      <c r="F115" s="179" t="s">
        <v>418</v>
      </c>
      <c r="G115" s="160"/>
      <c r="H115" s="160" t="s">
        <v>463</v>
      </c>
      <c r="I115" s="160" t="s">
        <v>464</v>
      </c>
      <c r="J115" s="160"/>
      <c r="K115" s="171"/>
    </row>
    <row r="116" spans="2:11" ht="15" customHeight="1" x14ac:dyDescent="0.3">
      <c r="B116" s="183"/>
      <c r="C116" s="189"/>
      <c r="D116" s="189"/>
      <c r="E116" s="189"/>
      <c r="F116" s="189"/>
      <c r="G116" s="189"/>
      <c r="H116" s="189"/>
      <c r="I116" s="189"/>
      <c r="J116" s="189"/>
      <c r="K116" s="185"/>
    </row>
    <row r="117" spans="2:11" ht="18.75" customHeight="1" x14ac:dyDescent="0.3">
      <c r="B117" s="190"/>
      <c r="C117" s="156"/>
      <c r="D117" s="156"/>
      <c r="E117" s="156"/>
      <c r="F117" s="191"/>
      <c r="G117" s="156"/>
      <c r="H117" s="156"/>
      <c r="I117" s="156"/>
      <c r="J117" s="156"/>
      <c r="K117" s="190"/>
    </row>
    <row r="118" spans="2:11" ht="18.75" customHeight="1" x14ac:dyDescent="0.3"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</row>
    <row r="119" spans="2:11" ht="7.5" customHeight="1" x14ac:dyDescent="0.3">
      <c r="B119" s="192"/>
      <c r="C119" s="193"/>
      <c r="D119" s="193"/>
      <c r="E119" s="193"/>
      <c r="F119" s="193"/>
      <c r="G119" s="193"/>
      <c r="H119" s="193"/>
      <c r="I119" s="193"/>
      <c r="J119" s="193"/>
      <c r="K119" s="194"/>
    </row>
    <row r="120" spans="2:11" ht="45" customHeight="1" x14ac:dyDescent="0.3">
      <c r="B120" s="195"/>
      <c r="C120" s="251" t="s">
        <v>465</v>
      </c>
      <c r="D120" s="251"/>
      <c r="E120" s="251"/>
      <c r="F120" s="251"/>
      <c r="G120" s="251"/>
      <c r="H120" s="251"/>
      <c r="I120" s="251"/>
      <c r="J120" s="251"/>
      <c r="K120" s="196"/>
    </row>
    <row r="121" spans="2:11" ht="17.25" customHeight="1" x14ac:dyDescent="0.3">
      <c r="B121" s="197"/>
      <c r="C121" s="172" t="s">
        <v>412</v>
      </c>
      <c r="D121" s="172"/>
      <c r="E121" s="172"/>
      <c r="F121" s="172" t="s">
        <v>413</v>
      </c>
      <c r="G121" s="173"/>
      <c r="H121" s="172" t="s">
        <v>77</v>
      </c>
      <c r="I121" s="172" t="s">
        <v>39</v>
      </c>
      <c r="J121" s="172" t="s">
        <v>414</v>
      </c>
      <c r="K121" s="198"/>
    </row>
    <row r="122" spans="2:11" ht="17.25" customHeight="1" x14ac:dyDescent="0.3">
      <c r="B122" s="197"/>
      <c r="C122" s="174" t="s">
        <v>415</v>
      </c>
      <c r="D122" s="174"/>
      <c r="E122" s="174"/>
      <c r="F122" s="175" t="s">
        <v>416</v>
      </c>
      <c r="G122" s="176"/>
      <c r="H122" s="174"/>
      <c r="I122" s="174"/>
      <c r="J122" s="174" t="s">
        <v>417</v>
      </c>
      <c r="K122" s="198"/>
    </row>
    <row r="123" spans="2:11" ht="5.25" customHeight="1" x14ac:dyDescent="0.3">
      <c r="B123" s="199"/>
      <c r="C123" s="177"/>
      <c r="D123" s="177"/>
      <c r="E123" s="177"/>
      <c r="F123" s="177"/>
      <c r="G123" s="160"/>
      <c r="H123" s="177"/>
      <c r="I123" s="177"/>
      <c r="J123" s="177"/>
      <c r="K123" s="200"/>
    </row>
    <row r="124" spans="2:11" ht="15" customHeight="1" x14ac:dyDescent="0.3">
      <c r="B124" s="199"/>
      <c r="C124" s="160" t="s">
        <v>421</v>
      </c>
      <c r="D124" s="177"/>
      <c r="E124" s="177"/>
      <c r="F124" s="179" t="s">
        <v>418</v>
      </c>
      <c r="G124" s="160"/>
      <c r="H124" s="160" t="s">
        <v>457</v>
      </c>
      <c r="I124" s="160" t="s">
        <v>420</v>
      </c>
      <c r="J124" s="160">
        <v>120</v>
      </c>
      <c r="K124" s="201"/>
    </row>
    <row r="125" spans="2:11" ht="15" customHeight="1" x14ac:dyDescent="0.3">
      <c r="B125" s="199"/>
      <c r="C125" s="160" t="s">
        <v>466</v>
      </c>
      <c r="D125" s="160"/>
      <c r="E125" s="160"/>
      <c r="F125" s="179" t="s">
        <v>418</v>
      </c>
      <c r="G125" s="160"/>
      <c r="H125" s="160" t="s">
        <v>467</v>
      </c>
      <c r="I125" s="160" t="s">
        <v>420</v>
      </c>
      <c r="J125" s="160" t="s">
        <v>468</v>
      </c>
      <c r="K125" s="201"/>
    </row>
    <row r="126" spans="2:11" ht="15" customHeight="1" x14ac:dyDescent="0.3">
      <c r="B126" s="199"/>
      <c r="C126" s="160" t="s">
        <v>367</v>
      </c>
      <c r="D126" s="160"/>
      <c r="E126" s="160"/>
      <c r="F126" s="179" t="s">
        <v>418</v>
      </c>
      <c r="G126" s="160"/>
      <c r="H126" s="160" t="s">
        <v>469</v>
      </c>
      <c r="I126" s="160" t="s">
        <v>420</v>
      </c>
      <c r="J126" s="160" t="s">
        <v>468</v>
      </c>
      <c r="K126" s="201"/>
    </row>
    <row r="127" spans="2:11" ht="15" customHeight="1" x14ac:dyDescent="0.3">
      <c r="B127" s="199"/>
      <c r="C127" s="160" t="s">
        <v>429</v>
      </c>
      <c r="D127" s="160"/>
      <c r="E127" s="160"/>
      <c r="F127" s="179" t="s">
        <v>424</v>
      </c>
      <c r="G127" s="160"/>
      <c r="H127" s="160" t="s">
        <v>430</v>
      </c>
      <c r="I127" s="160" t="s">
        <v>420</v>
      </c>
      <c r="J127" s="160">
        <v>15</v>
      </c>
      <c r="K127" s="201"/>
    </row>
    <row r="128" spans="2:11" ht="15" customHeight="1" x14ac:dyDescent="0.3">
      <c r="B128" s="199"/>
      <c r="C128" s="181" t="s">
        <v>431</v>
      </c>
      <c r="D128" s="181"/>
      <c r="E128" s="181"/>
      <c r="F128" s="182" t="s">
        <v>424</v>
      </c>
      <c r="G128" s="181"/>
      <c r="H128" s="181" t="s">
        <v>432</v>
      </c>
      <c r="I128" s="181" t="s">
        <v>420</v>
      </c>
      <c r="J128" s="181">
        <v>15</v>
      </c>
      <c r="K128" s="201"/>
    </row>
    <row r="129" spans="2:11" ht="15" customHeight="1" x14ac:dyDescent="0.3">
      <c r="B129" s="199"/>
      <c r="C129" s="181" t="s">
        <v>433</v>
      </c>
      <c r="D129" s="181"/>
      <c r="E129" s="181"/>
      <c r="F129" s="182" t="s">
        <v>424</v>
      </c>
      <c r="G129" s="181"/>
      <c r="H129" s="181" t="s">
        <v>434</v>
      </c>
      <c r="I129" s="181" t="s">
        <v>420</v>
      </c>
      <c r="J129" s="181">
        <v>20</v>
      </c>
      <c r="K129" s="201"/>
    </row>
    <row r="130" spans="2:11" ht="15" customHeight="1" x14ac:dyDescent="0.3">
      <c r="B130" s="199"/>
      <c r="C130" s="181" t="s">
        <v>435</v>
      </c>
      <c r="D130" s="181"/>
      <c r="E130" s="181"/>
      <c r="F130" s="182" t="s">
        <v>424</v>
      </c>
      <c r="G130" s="181"/>
      <c r="H130" s="181" t="s">
        <v>436</v>
      </c>
      <c r="I130" s="181" t="s">
        <v>420</v>
      </c>
      <c r="J130" s="181">
        <v>20</v>
      </c>
      <c r="K130" s="201"/>
    </row>
    <row r="131" spans="2:11" ht="15" customHeight="1" x14ac:dyDescent="0.3">
      <c r="B131" s="199"/>
      <c r="C131" s="160" t="s">
        <v>423</v>
      </c>
      <c r="D131" s="160"/>
      <c r="E131" s="160"/>
      <c r="F131" s="179" t="s">
        <v>424</v>
      </c>
      <c r="G131" s="160"/>
      <c r="H131" s="160" t="s">
        <v>457</v>
      </c>
      <c r="I131" s="160" t="s">
        <v>420</v>
      </c>
      <c r="J131" s="160">
        <v>50</v>
      </c>
      <c r="K131" s="201"/>
    </row>
    <row r="132" spans="2:11" ht="15" customHeight="1" x14ac:dyDescent="0.3">
      <c r="B132" s="199"/>
      <c r="C132" s="160" t="s">
        <v>437</v>
      </c>
      <c r="D132" s="160"/>
      <c r="E132" s="160"/>
      <c r="F132" s="179" t="s">
        <v>424</v>
      </c>
      <c r="G132" s="160"/>
      <c r="H132" s="160" t="s">
        <v>457</v>
      </c>
      <c r="I132" s="160" t="s">
        <v>420</v>
      </c>
      <c r="J132" s="160">
        <v>50</v>
      </c>
      <c r="K132" s="201"/>
    </row>
    <row r="133" spans="2:11" ht="15" customHeight="1" x14ac:dyDescent="0.3">
      <c r="B133" s="199"/>
      <c r="C133" s="160" t="s">
        <v>443</v>
      </c>
      <c r="D133" s="160"/>
      <c r="E133" s="160"/>
      <c r="F133" s="179" t="s">
        <v>424</v>
      </c>
      <c r="G133" s="160"/>
      <c r="H133" s="160" t="s">
        <v>457</v>
      </c>
      <c r="I133" s="160" t="s">
        <v>420</v>
      </c>
      <c r="J133" s="160">
        <v>50</v>
      </c>
      <c r="K133" s="201"/>
    </row>
    <row r="134" spans="2:11" ht="15" customHeight="1" x14ac:dyDescent="0.3">
      <c r="B134" s="199"/>
      <c r="C134" s="160" t="s">
        <v>445</v>
      </c>
      <c r="D134" s="160"/>
      <c r="E134" s="160"/>
      <c r="F134" s="179" t="s">
        <v>424</v>
      </c>
      <c r="G134" s="160"/>
      <c r="H134" s="160" t="s">
        <v>457</v>
      </c>
      <c r="I134" s="160" t="s">
        <v>420</v>
      </c>
      <c r="J134" s="160">
        <v>50</v>
      </c>
      <c r="K134" s="201"/>
    </row>
    <row r="135" spans="2:11" ht="15" customHeight="1" x14ac:dyDescent="0.3">
      <c r="B135" s="199"/>
      <c r="C135" s="160" t="s">
        <v>82</v>
      </c>
      <c r="D135" s="160"/>
      <c r="E135" s="160"/>
      <c r="F135" s="179" t="s">
        <v>424</v>
      </c>
      <c r="G135" s="160"/>
      <c r="H135" s="160" t="s">
        <v>470</v>
      </c>
      <c r="I135" s="160" t="s">
        <v>420</v>
      </c>
      <c r="J135" s="160">
        <v>255</v>
      </c>
      <c r="K135" s="201"/>
    </row>
    <row r="136" spans="2:11" ht="15" customHeight="1" x14ac:dyDescent="0.3">
      <c r="B136" s="199"/>
      <c r="C136" s="160" t="s">
        <v>447</v>
      </c>
      <c r="D136" s="160"/>
      <c r="E136" s="160"/>
      <c r="F136" s="179" t="s">
        <v>418</v>
      </c>
      <c r="G136" s="160"/>
      <c r="H136" s="160" t="s">
        <v>471</v>
      </c>
      <c r="I136" s="160" t="s">
        <v>449</v>
      </c>
      <c r="J136" s="160"/>
      <c r="K136" s="201"/>
    </row>
    <row r="137" spans="2:11" ht="15" customHeight="1" x14ac:dyDescent="0.3">
      <c r="B137" s="199"/>
      <c r="C137" s="160" t="s">
        <v>450</v>
      </c>
      <c r="D137" s="160"/>
      <c r="E137" s="160"/>
      <c r="F137" s="179" t="s">
        <v>418</v>
      </c>
      <c r="G137" s="160"/>
      <c r="H137" s="160" t="s">
        <v>472</v>
      </c>
      <c r="I137" s="160" t="s">
        <v>452</v>
      </c>
      <c r="J137" s="160"/>
      <c r="K137" s="201"/>
    </row>
    <row r="138" spans="2:11" ht="15" customHeight="1" x14ac:dyDescent="0.3">
      <c r="B138" s="199"/>
      <c r="C138" s="160" t="s">
        <v>453</v>
      </c>
      <c r="D138" s="160"/>
      <c r="E138" s="160"/>
      <c r="F138" s="179" t="s">
        <v>418</v>
      </c>
      <c r="G138" s="160"/>
      <c r="H138" s="160" t="s">
        <v>453</v>
      </c>
      <c r="I138" s="160" t="s">
        <v>452</v>
      </c>
      <c r="J138" s="160"/>
      <c r="K138" s="201"/>
    </row>
    <row r="139" spans="2:11" ht="15" customHeight="1" x14ac:dyDescent="0.3">
      <c r="B139" s="199"/>
      <c r="C139" s="160" t="s">
        <v>25</v>
      </c>
      <c r="D139" s="160"/>
      <c r="E139" s="160"/>
      <c r="F139" s="179" t="s">
        <v>418</v>
      </c>
      <c r="G139" s="160"/>
      <c r="H139" s="160" t="s">
        <v>473</v>
      </c>
      <c r="I139" s="160" t="s">
        <v>452</v>
      </c>
      <c r="J139" s="160"/>
      <c r="K139" s="201"/>
    </row>
    <row r="140" spans="2:11" ht="15" customHeight="1" x14ac:dyDescent="0.3">
      <c r="B140" s="199"/>
      <c r="C140" s="160" t="s">
        <v>474</v>
      </c>
      <c r="D140" s="160"/>
      <c r="E140" s="160"/>
      <c r="F140" s="179" t="s">
        <v>418</v>
      </c>
      <c r="G140" s="160"/>
      <c r="H140" s="160" t="s">
        <v>475</v>
      </c>
      <c r="I140" s="160" t="s">
        <v>452</v>
      </c>
      <c r="J140" s="160"/>
      <c r="K140" s="201"/>
    </row>
    <row r="141" spans="2:11" ht="15" customHeight="1" x14ac:dyDescent="0.3">
      <c r="B141" s="202"/>
      <c r="C141" s="203"/>
      <c r="D141" s="203"/>
      <c r="E141" s="203"/>
      <c r="F141" s="203"/>
      <c r="G141" s="203"/>
      <c r="H141" s="203"/>
      <c r="I141" s="203"/>
      <c r="J141" s="203"/>
      <c r="K141" s="204"/>
    </row>
    <row r="142" spans="2:11" ht="18.75" customHeight="1" x14ac:dyDescent="0.3">
      <c r="B142" s="156"/>
      <c r="C142" s="156"/>
      <c r="D142" s="156"/>
      <c r="E142" s="156"/>
      <c r="F142" s="191"/>
      <c r="G142" s="156"/>
      <c r="H142" s="156"/>
      <c r="I142" s="156"/>
      <c r="J142" s="156"/>
      <c r="K142" s="156"/>
    </row>
    <row r="143" spans="2:11" ht="18.75" customHeight="1" x14ac:dyDescent="0.3"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</row>
    <row r="144" spans="2:11" ht="7.5" customHeight="1" x14ac:dyDescent="0.3">
      <c r="B144" s="167"/>
      <c r="C144" s="168"/>
      <c r="D144" s="168"/>
      <c r="E144" s="168"/>
      <c r="F144" s="168"/>
      <c r="G144" s="168"/>
      <c r="H144" s="168"/>
      <c r="I144" s="168"/>
      <c r="J144" s="168"/>
      <c r="K144" s="169"/>
    </row>
    <row r="145" spans="2:11" ht="45" customHeight="1" x14ac:dyDescent="0.3">
      <c r="B145" s="170"/>
      <c r="C145" s="256" t="s">
        <v>476</v>
      </c>
      <c r="D145" s="256"/>
      <c r="E145" s="256"/>
      <c r="F145" s="256"/>
      <c r="G145" s="256"/>
      <c r="H145" s="256"/>
      <c r="I145" s="256"/>
      <c r="J145" s="256"/>
      <c r="K145" s="171"/>
    </row>
    <row r="146" spans="2:11" ht="17.25" customHeight="1" x14ac:dyDescent="0.3">
      <c r="B146" s="170"/>
      <c r="C146" s="172" t="s">
        <v>412</v>
      </c>
      <c r="D146" s="172"/>
      <c r="E146" s="172"/>
      <c r="F146" s="172" t="s">
        <v>413</v>
      </c>
      <c r="G146" s="173"/>
      <c r="H146" s="172" t="s">
        <v>77</v>
      </c>
      <c r="I146" s="172" t="s">
        <v>39</v>
      </c>
      <c r="J146" s="172" t="s">
        <v>414</v>
      </c>
      <c r="K146" s="171"/>
    </row>
    <row r="147" spans="2:11" ht="17.25" customHeight="1" x14ac:dyDescent="0.3">
      <c r="B147" s="170"/>
      <c r="C147" s="174" t="s">
        <v>415</v>
      </c>
      <c r="D147" s="174"/>
      <c r="E147" s="174"/>
      <c r="F147" s="175" t="s">
        <v>416</v>
      </c>
      <c r="G147" s="176"/>
      <c r="H147" s="174"/>
      <c r="I147" s="174"/>
      <c r="J147" s="174" t="s">
        <v>417</v>
      </c>
      <c r="K147" s="171"/>
    </row>
    <row r="148" spans="2:11" ht="5.25" customHeight="1" x14ac:dyDescent="0.3">
      <c r="B148" s="180"/>
      <c r="C148" s="177"/>
      <c r="D148" s="177"/>
      <c r="E148" s="177"/>
      <c r="F148" s="177"/>
      <c r="G148" s="178"/>
      <c r="H148" s="177"/>
      <c r="I148" s="177"/>
      <c r="J148" s="177"/>
      <c r="K148" s="201"/>
    </row>
    <row r="149" spans="2:11" ht="15" customHeight="1" x14ac:dyDescent="0.3">
      <c r="B149" s="180"/>
      <c r="C149" s="205" t="s">
        <v>421</v>
      </c>
      <c r="D149" s="160"/>
      <c r="E149" s="160"/>
      <c r="F149" s="206" t="s">
        <v>418</v>
      </c>
      <c r="G149" s="160"/>
      <c r="H149" s="205" t="s">
        <v>457</v>
      </c>
      <c r="I149" s="205" t="s">
        <v>420</v>
      </c>
      <c r="J149" s="205">
        <v>120</v>
      </c>
      <c r="K149" s="201"/>
    </row>
    <row r="150" spans="2:11" ht="15" customHeight="1" x14ac:dyDescent="0.3">
      <c r="B150" s="180"/>
      <c r="C150" s="205" t="s">
        <v>466</v>
      </c>
      <c r="D150" s="160"/>
      <c r="E150" s="160"/>
      <c r="F150" s="206" t="s">
        <v>418</v>
      </c>
      <c r="G150" s="160"/>
      <c r="H150" s="205" t="s">
        <v>477</v>
      </c>
      <c r="I150" s="205" t="s">
        <v>420</v>
      </c>
      <c r="J150" s="205" t="s">
        <v>468</v>
      </c>
      <c r="K150" s="201"/>
    </row>
    <row r="151" spans="2:11" ht="15" customHeight="1" x14ac:dyDescent="0.3">
      <c r="B151" s="180"/>
      <c r="C151" s="205" t="s">
        <v>367</v>
      </c>
      <c r="D151" s="160"/>
      <c r="E151" s="160"/>
      <c r="F151" s="206" t="s">
        <v>418</v>
      </c>
      <c r="G151" s="160"/>
      <c r="H151" s="205" t="s">
        <v>478</v>
      </c>
      <c r="I151" s="205" t="s">
        <v>420</v>
      </c>
      <c r="J151" s="205" t="s">
        <v>468</v>
      </c>
      <c r="K151" s="201"/>
    </row>
    <row r="152" spans="2:11" ht="15" customHeight="1" x14ac:dyDescent="0.3">
      <c r="B152" s="180"/>
      <c r="C152" s="205" t="s">
        <v>423</v>
      </c>
      <c r="D152" s="160"/>
      <c r="E152" s="160"/>
      <c r="F152" s="206" t="s">
        <v>424</v>
      </c>
      <c r="G152" s="160"/>
      <c r="H152" s="205" t="s">
        <v>457</v>
      </c>
      <c r="I152" s="205" t="s">
        <v>420</v>
      </c>
      <c r="J152" s="205">
        <v>50</v>
      </c>
      <c r="K152" s="201"/>
    </row>
    <row r="153" spans="2:11" ht="15" customHeight="1" x14ac:dyDescent="0.3">
      <c r="B153" s="180"/>
      <c r="C153" s="205" t="s">
        <v>426</v>
      </c>
      <c r="D153" s="160"/>
      <c r="E153" s="160"/>
      <c r="F153" s="206" t="s">
        <v>418</v>
      </c>
      <c r="G153" s="160"/>
      <c r="H153" s="205" t="s">
        <v>457</v>
      </c>
      <c r="I153" s="205" t="s">
        <v>428</v>
      </c>
      <c r="J153" s="205"/>
      <c r="K153" s="201"/>
    </row>
    <row r="154" spans="2:11" ht="15" customHeight="1" x14ac:dyDescent="0.3">
      <c r="B154" s="180"/>
      <c r="C154" s="205" t="s">
        <v>437</v>
      </c>
      <c r="D154" s="160"/>
      <c r="E154" s="160"/>
      <c r="F154" s="206" t="s">
        <v>424</v>
      </c>
      <c r="G154" s="160"/>
      <c r="H154" s="205" t="s">
        <v>457</v>
      </c>
      <c r="I154" s="205" t="s">
        <v>420</v>
      </c>
      <c r="J154" s="205">
        <v>50</v>
      </c>
      <c r="K154" s="201"/>
    </row>
    <row r="155" spans="2:11" ht="15" customHeight="1" x14ac:dyDescent="0.3">
      <c r="B155" s="180"/>
      <c r="C155" s="205" t="s">
        <v>445</v>
      </c>
      <c r="D155" s="160"/>
      <c r="E155" s="160"/>
      <c r="F155" s="206" t="s">
        <v>424</v>
      </c>
      <c r="G155" s="160"/>
      <c r="H155" s="205" t="s">
        <v>457</v>
      </c>
      <c r="I155" s="205" t="s">
        <v>420</v>
      </c>
      <c r="J155" s="205">
        <v>50</v>
      </c>
      <c r="K155" s="201"/>
    </row>
    <row r="156" spans="2:11" ht="15" customHeight="1" x14ac:dyDescent="0.3">
      <c r="B156" s="180"/>
      <c r="C156" s="205" t="s">
        <v>443</v>
      </c>
      <c r="D156" s="160"/>
      <c r="E156" s="160"/>
      <c r="F156" s="206" t="s">
        <v>424</v>
      </c>
      <c r="G156" s="160"/>
      <c r="H156" s="205" t="s">
        <v>457</v>
      </c>
      <c r="I156" s="205" t="s">
        <v>420</v>
      </c>
      <c r="J156" s="205">
        <v>50</v>
      </c>
      <c r="K156" s="201"/>
    </row>
    <row r="157" spans="2:11" ht="15" customHeight="1" x14ac:dyDescent="0.3">
      <c r="B157" s="180"/>
      <c r="C157" s="205" t="s">
        <v>57</v>
      </c>
      <c r="D157" s="160"/>
      <c r="E157" s="160"/>
      <c r="F157" s="206" t="s">
        <v>418</v>
      </c>
      <c r="G157" s="160"/>
      <c r="H157" s="205" t="s">
        <v>479</v>
      </c>
      <c r="I157" s="205" t="s">
        <v>420</v>
      </c>
      <c r="J157" s="205" t="s">
        <v>480</v>
      </c>
      <c r="K157" s="201"/>
    </row>
    <row r="158" spans="2:11" ht="15" customHeight="1" x14ac:dyDescent="0.3">
      <c r="B158" s="180"/>
      <c r="C158" s="205" t="s">
        <v>481</v>
      </c>
      <c r="D158" s="160"/>
      <c r="E158" s="160"/>
      <c r="F158" s="206" t="s">
        <v>418</v>
      </c>
      <c r="G158" s="160"/>
      <c r="H158" s="205" t="s">
        <v>482</v>
      </c>
      <c r="I158" s="205" t="s">
        <v>452</v>
      </c>
      <c r="J158" s="205"/>
      <c r="K158" s="201"/>
    </row>
    <row r="159" spans="2:11" ht="15" customHeight="1" x14ac:dyDescent="0.3">
      <c r="B159" s="207"/>
      <c r="C159" s="189"/>
      <c r="D159" s="189"/>
      <c r="E159" s="189"/>
      <c r="F159" s="189"/>
      <c r="G159" s="189"/>
      <c r="H159" s="189"/>
      <c r="I159" s="189"/>
      <c r="J159" s="189"/>
      <c r="K159" s="208"/>
    </row>
    <row r="160" spans="2:11" ht="18.75" customHeight="1" x14ac:dyDescent="0.3">
      <c r="B160" s="156"/>
      <c r="C160" s="160"/>
      <c r="D160" s="160"/>
      <c r="E160" s="160"/>
      <c r="F160" s="179"/>
      <c r="G160" s="160"/>
      <c r="H160" s="160"/>
      <c r="I160" s="160"/>
      <c r="J160" s="160"/>
      <c r="K160" s="156"/>
    </row>
    <row r="161" spans="2:11" ht="18.75" customHeight="1" x14ac:dyDescent="0.3"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</row>
    <row r="162" spans="2:11" ht="7.5" customHeight="1" x14ac:dyDescent="0.3">
      <c r="B162" s="148"/>
      <c r="C162" s="149"/>
      <c r="D162" s="149"/>
      <c r="E162" s="149"/>
      <c r="F162" s="149"/>
      <c r="G162" s="149"/>
      <c r="H162" s="149"/>
      <c r="I162" s="149"/>
      <c r="J162" s="149"/>
      <c r="K162" s="150"/>
    </row>
    <row r="163" spans="2:11" ht="45" customHeight="1" x14ac:dyDescent="0.3">
      <c r="B163" s="151"/>
      <c r="C163" s="251" t="s">
        <v>483</v>
      </c>
      <c r="D163" s="251"/>
      <c r="E163" s="251"/>
      <c r="F163" s="251"/>
      <c r="G163" s="251"/>
      <c r="H163" s="251"/>
      <c r="I163" s="251"/>
      <c r="J163" s="251"/>
      <c r="K163" s="152"/>
    </row>
    <row r="164" spans="2:11" ht="17.25" customHeight="1" x14ac:dyDescent="0.3">
      <c r="B164" s="151"/>
      <c r="C164" s="172" t="s">
        <v>412</v>
      </c>
      <c r="D164" s="172"/>
      <c r="E164" s="172"/>
      <c r="F164" s="172" t="s">
        <v>413</v>
      </c>
      <c r="G164" s="209"/>
      <c r="H164" s="210" t="s">
        <v>77</v>
      </c>
      <c r="I164" s="210" t="s">
        <v>39</v>
      </c>
      <c r="J164" s="172" t="s">
        <v>414</v>
      </c>
      <c r="K164" s="152"/>
    </row>
    <row r="165" spans="2:11" ht="17.25" customHeight="1" x14ac:dyDescent="0.3">
      <c r="B165" s="153"/>
      <c r="C165" s="174" t="s">
        <v>415</v>
      </c>
      <c r="D165" s="174"/>
      <c r="E165" s="174"/>
      <c r="F165" s="175" t="s">
        <v>416</v>
      </c>
      <c r="G165" s="211"/>
      <c r="H165" s="212"/>
      <c r="I165" s="212"/>
      <c r="J165" s="174" t="s">
        <v>417</v>
      </c>
      <c r="K165" s="154"/>
    </row>
    <row r="166" spans="2:11" ht="5.25" customHeight="1" x14ac:dyDescent="0.3">
      <c r="B166" s="180"/>
      <c r="C166" s="177"/>
      <c r="D166" s="177"/>
      <c r="E166" s="177"/>
      <c r="F166" s="177"/>
      <c r="G166" s="178"/>
      <c r="H166" s="177"/>
      <c r="I166" s="177"/>
      <c r="J166" s="177"/>
      <c r="K166" s="201"/>
    </row>
    <row r="167" spans="2:11" ht="15" customHeight="1" x14ac:dyDescent="0.3">
      <c r="B167" s="180"/>
      <c r="C167" s="160" t="s">
        <v>421</v>
      </c>
      <c r="D167" s="160"/>
      <c r="E167" s="160"/>
      <c r="F167" s="179" t="s">
        <v>418</v>
      </c>
      <c r="G167" s="160"/>
      <c r="H167" s="160" t="s">
        <v>457</v>
      </c>
      <c r="I167" s="160" t="s">
        <v>420</v>
      </c>
      <c r="J167" s="160">
        <v>120</v>
      </c>
      <c r="K167" s="201"/>
    </row>
    <row r="168" spans="2:11" ht="15" customHeight="1" x14ac:dyDescent="0.3">
      <c r="B168" s="180"/>
      <c r="C168" s="160" t="s">
        <v>466</v>
      </c>
      <c r="D168" s="160"/>
      <c r="E168" s="160"/>
      <c r="F168" s="179" t="s">
        <v>418</v>
      </c>
      <c r="G168" s="160"/>
      <c r="H168" s="160" t="s">
        <v>467</v>
      </c>
      <c r="I168" s="160" t="s">
        <v>420</v>
      </c>
      <c r="J168" s="160" t="s">
        <v>468</v>
      </c>
      <c r="K168" s="201"/>
    </row>
    <row r="169" spans="2:11" ht="15" customHeight="1" x14ac:dyDescent="0.3">
      <c r="B169" s="180"/>
      <c r="C169" s="160" t="s">
        <v>367</v>
      </c>
      <c r="D169" s="160"/>
      <c r="E169" s="160"/>
      <c r="F169" s="179" t="s">
        <v>418</v>
      </c>
      <c r="G169" s="160"/>
      <c r="H169" s="160" t="s">
        <v>484</v>
      </c>
      <c r="I169" s="160" t="s">
        <v>420</v>
      </c>
      <c r="J169" s="160" t="s">
        <v>468</v>
      </c>
      <c r="K169" s="201"/>
    </row>
    <row r="170" spans="2:11" ht="15" customHeight="1" x14ac:dyDescent="0.3">
      <c r="B170" s="180"/>
      <c r="C170" s="160" t="s">
        <v>423</v>
      </c>
      <c r="D170" s="160"/>
      <c r="E170" s="160"/>
      <c r="F170" s="179" t="s">
        <v>424</v>
      </c>
      <c r="G170" s="160"/>
      <c r="H170" s="160" t="s">
        <v>484</v>
      </c>
      <c r="I170" s="160" t="s">
        <v>420</v>
      </c>
      <c r="J170" s="160">
        <v>50</v>
      </c>
      <c r="K170" s="201"/>
    </row>
    <row r="171" spans="2:11" ht="15" customHeight="1" x14ac:dyDescent="0.3">
      <c r="B171" s="180"/>
      <c r="C171" s="160" t="s">
        <v>426</v>
      </c>
      <c r="D171" s="160"/>
      <c r="E171" s="160"/>
      <c r="F171" s="179" t="s">
        <v>418</v>
      </c>
      <c r="G171" s="160"/>
      <c r="H171" s="160" t="s">
        <v>484</v>
      </c>
      <c r="I171" s="160" t="s">
        <v>428</v>
      </c>
      <c r="J171" s="160"/>
      <c r="K171" s="201"/>
    </row>
    <row r="172" spans="2:11" ht="15" customHeight="1" x14ac:dyDescent="0.3">
      <c r="B172" s="180"/>
      <c r="C172" s="160" t="s">
        <v>437</v>
      </c>
      <c r="D172" s="160"/>
      <c r="E172" s="160"/>
      <c r="F172" s="179" t="s">
        <v>424</v>
      </c>
      <c r="G172" s="160"/>
      <c r="H172" s="160" t="s">
        <v>484</v>
      </c>
      <c r="I172" s="160" t="s">
        <v>420</v>
      </c>
      <c r="J172" s="160">
        <v>50</v>
      </c>
      <c r="K172" s="201"/>
    </row>
    <row r="173" spans="2:11" ht="15" customHeight="1" x14ac:dyDescent="0.3">
      <c r="B173" s="180"/>
      <c r="C173" s="160" t="s">
        <v>445</v>
      </c>
      <c r="D173" s="160"/>
      <c r="E173" s="160"/>
      <c r="F173" s="179" t="s">
        <v>424</v>
      </c>
      <c r="G173" s="160"/>
      <c r="H173" s="160" t="s">
        <v>484</v>
      </c>
      <c r="I173" s="160" t="s">
        <v>420</v>
      </c>
      <c r="J173" s="160">
        <v>50</v>
      </c>
      <c r="K173" s="201"/>
    </row>
    <row r="174" spans="2:11" ht="15" customHeight="1" x14ac:dyDescent="0.3">
      <c r="B174" s="180"/>
      <c r="C174" s="160" t="s">
        <v>443</v>
      </c>
      <c r="D174" s="160"/>
      <c r="E174" s="160"/>
      <c r="F174" s="179" t="s">
        <v>424</v>
      </c>
      <c r="G174" s="160"/>
      <c r="H174" s="160" t="s">
        <v>484</v>
      </c>
      <c r="I174" s="160" t="s">
        <v>420</v>
      </c>
      <c r="J174" s="160">
        <v>50</v>
      </c>
      <c r="K174" s="201"/>
    </row>
    <row r="175" spans="2:11" ht="15" customHeight="1" x14ac:dyDescent="0.3">
      <c r="B175" s="180"/>
      <c r="C175" s="160" t="s">
        <v>76</v>
      </c>
      <c r="D175" s="160"/>
      <c r="E175" s="160"/>
      <c r="F175" s="179" t="s">
        <v>418</v>
      </c>
      <c r="G175" s="160"/>
      <c r="H175" s="160" t="s">
        <v>485</v>
      </c>
      <c r="I175" s="160" t="s">
        <v>486</v>
      </c>
      <c r="J175" s="160"/>
      <c r="K175" s="201"/>
    </row>
    <row r="176" spans="2:11" ht="15" customHeight="1" x14ac:dyDescent="0.3">
      <c r="B176" s="180"/>
      <c r="C176" s="160" t="s">
        <v>39</v>
      </c>
      <c r="D176" s="160"/>
      <c r="E176" s="160"/>
      <c r="F176" s="179" t="s">
        <v>418</v>
      </c>
      <c r="G176" s="160"/>
      <c r="H176" s="160" t="s">
        <v>487</v>
      </c>
      <c r="I176" s="160" t="s">
        <v>488</v>
      </c>
      <c r="J176" s="160">
        <v>1</v>
      </c>
      <c r="K176" s="201"/>
    </row>
    <row r="177" spans="2:11" ht="15" customHeight="1" x14ac:dyDescent="0.3">
      <c r="B177" s="180"/>
      <c r="C177" s="160" t="s">
        <v>38</v>
      </c>
      <c r="D177" s="160"/>
      <c r="E177" s="160"/>
      <c r="F177" s="179" t="s">
        <v>418</v>
      </c>
      <c r="G177" s="160"/>
      <c r="H177" s="160" t="s">
        <v>489</v>
      </c>
      <c r="I177" s="160" t="s">
        <v>420</v>
      </c>
      <c r="J177" s="160">
        <v>20</v>
      </c>
      <c r="K177" s="201"/>
    </row>
    <row r="178" spans="2:11" ht="15" customHeight="1" x14ac:dyDescent="0.3">
      <c r="B178" s="180"/>
      <c r="C178" s="160" t="s">
        <v>77</v>
      </c>
      <c r="D178" s="160"/>
      <c r="E178" s="160"/>
      <c r="F178" s="179" t="s">
        <v>418</v>
      </c>
      <c r="G178" s="160"/>
      <c r="H178" s="160" t="s">
        <v>490</v>
      </c>
      <c r="I178" s="160" t="s">
        <v>420</v>
      </c>
      <c r="J178" s="160">
        <v>255</v>
      </c>
      <c r="K178" s="201"/>
    </row>
    <row r="179" spans="2:11" ht="15" customHeight="1" x14ac:dyDescent="0.3">
      <c r="B179" s="180"/>
      <c r="C179" s="160" t="s">
        <v>78</v>
      </c>
      <c r="D179" s="160"/>
      <c r="E179" s="160"/>
      <c r="F179" s="179" t="s">
        <v>418</v>
      </c>
      <c r="G179" s="160"/>
      <c r="H179" s="160" t="s">
        <v>383</v>
      </c>
      <c r="I179" s="160" t="s">
        <v>420</v>
      </c>
      <c r="J179" s="160">
        <v>10</v>
      </c>
      <c r="K179" s="201"/>
    </row>
    <row r="180" spans="2:11" ht="15" customHeight="1" x14ac:dyDescent="0.3">
      <c r="B180" s="180"/>
      <c r="C180" s="160" t="s">
        <v>79</v>
      </c>
      <c r="D180" s="160"/>
      <c r="E180" s="160"/>
      <c r="F180" s="179" t="s">
        <v>418</v>
      </c>
      <c r="G180" s="160"/>
      <c r="H180" s="160" t="s">
        <v>491</v>
      </c>
      <c r="I180" s="160" t="s">
        <v>452</v>
      </c>
      <c r="J180" s="160"/>
      <c r="K180" s="201"/>
    </row>
    <row r="181" spans="2:11" ht="15" customHeight="1" x14ac:dyDescent="0.3">
      <c r="B181" s="180"/>
      <c r="C181" s="160" t="s">
        <v>492</v>
      </c>
      <c r="D181" s="160"/>
      <c r="E181" s="160"/>
      <c r="F181" s="179" t="s">
        <v>418</v>
      </c>
      <c r="G181" s="160"/>
      <c r="H181" s="160" t="s">
        <v>493</v>
      </c>
      <c r="I181" s="160" t="s">
        <v>452</v>
      </c>
      <c r="J181" s="160"/>
      <c r="K181" s="201"/>
    </row>
    <row r="182" spans="2:11" ht="15" customHeight="1" x14ac:dyDescent="0.3">
      <c r="B182" s="180"/>
      <c r="C182" s="160" t="s">
        <v>481</v>
      </c>
      <c r="D182" s="160"/>
      <c r="E182" s="160"/>
      <c r="F182" s="179" t="s">
        <v>418</v>
      </c>
      <c r="G182" s="160"/>
      <c r="H182" s="160" t="s">
        <v>494</v>
      </c>
      <c r="I182" s="160" t="s">
        <v>452</v>
      </c>
      <c r="J182" s="160"/>
      <c r="K182" s="201"/>
    </row>
    <row r="183" spans="2:11" ht="15" customHeight="1" x14ac:dyDescent="0.3">
      <c r="B183" s="180"/>
      <c r="C183" s="160" t="s">
        <v>81</v>
      </c>
      <c r="D183" s="160"/>
      <c r="E183" s="160"/>
      <c r="F183" s="179" t="s">
        <v>424</v>
      </c>
      <c r="G183" s="160"/>
      <c r="H183" s="160" t="s">
        <v>495</v>
      </c>
      <c r="I183" s="160" t="s">
        <v>420</v>
      </c>
      <c r="J183" s="160">
        <v>50</v>
      </c>
      <c r="K183" s="201"/>
    </row>
    <row r="184" spans="2:11" ht="15" customHeight="1" x14ac:dyDescent="0.3">
      <c r="B184" s="180"/>
      <c r="C184" s="160" t="s">
        <v>496</v>
      </c>
      <c r="D184" s="160"/>
      <c r="E184" s="160"/>
      <c r="F184" s="179" t="s">
        <v>424</v>
      </c>
      <c r="G184" s="160"/>
      <c r="H184" s="160" t="s">
        <v>497</v>
      </c>
      <c r="I184" s="160" t="s">
        <v>498</v>
      </c>
      <c r="J184" s="160"/>
      <c r="K184" s="201"/>
    </row>
    <row r="185" spans="2:11" ht="15" customHeight="1" x14ac:dyDescent="0.3">
      <c r="B185" s="180"/>
      <c r="C185" s="160" t="s">
        <v>499</v>
      </c>
      <c r="D185" s="160"/>
      <c r="E185" s="160"/>
      <c r="F185" s="179" t="s">
        <v>424</v>
      </c>
      <c r="G185" s="160"/>
      <c r="H185" s="160" t="s">
        <v>500</v>
      </c>
      <c r="I185" s="160" t="s">
        <v>498</v>
      </c>
      <c r="J185" s="160"/>
      <c r="K185" s="201"/>
    </row>
    <row r="186" spans="2:11" ht="15" customHeight="1" x14ac:dyDescent="0.3">
      <c r="B186" s="180"/>
      <c r="C186" s="160" t="s">
        <v>501</v>
      </c>
      <c r="D186" s="160"/>
      <c r="E186" s="160"/>
      <c r="F186" s="179" t="s">
        <v>424</v>
      </c>
      <c r="G186" s="160"/>
      <c r="H186" s="160" t="s">
        <v>502</v>
      </c>
      <c r="I186" s="160" t="s">
        <v>498</v>
      </c>
      <c r="J186" s="160"/>
      <c r="K186" s="201"/>
    </row>
    <row r="187" spans="2:11" ht="15" customHeight="1" x14ac:dyDescent="0.3">
      <c r="B187" s="180"/>
      <c r="C187" s="213" t="s">
        <v>503</v>
      </c>
      <c r="D187" s="160"/>
      <c r="E187" s="160"/>
      <c r="F187" s="179" t="s">
        <v>424</v>
      </c>
      <c r="G187" s="160"/>
      <c r="H187" s="160" t="s">
        <v>504</v>
      </c>
      <c r="I187" s="160" t="s">
        <v>505</v>
      </c>
      <c r="J187" s="214" t="s">
        <v>506</v>
      </c>
      <c r="K187" s="201"/>
    </row>
    <row r="188" spans="2:11" ht="15" customHeight="1" x14ac:dyDescent="0.3">
      <c r="B188" s="180"/>
      <c r="C188" s="165" t="s">
        <v>29</v>
      </c>
      <c r="D188" s="160"/>
      <c r="E188" s="160"/>
      <c r="F188" s="179" t="s">
        <v>418</v>
      </c>
      <c r="G188" s="160"/>
      <c r="H188" s="156" t="s">
        <v>507</v>
      </c>
      <c r="I188" s="160" t="s">
        <v>508</v>
      </c>
      <c r="J188" s="160"/>
      <c r="K188" s="201"/>
    </row>
    <row r="189" spans="2:11" ht="15" customHeight="1" x14ac:dyDescent="0.3">
      <c r="B189" s="180"/>
      <c r="C189" s="165" t="s">
        <v>509</v>
      </c>
      <c r="D189" s="160"/>
      <c r="E189" s="160"/>
      <c r="F189" s="179" t="s">
        <v>418</v>
      </c>
      <c r="G189" s="160"/>
      <c r="H189" s="160" t="s">
        <v>510</v>
      </c>
      <c r="I189" s="160" t="s">
        <v>452</v>
      </c>
      <c r="J189" s="160"/>
      <c r="K189" s="201"/>
    </row>
    <row r="190" spans="2:11" ht="15" customHeight="1" x14ac:dyDescent="0.3">
      <c r="B190" s="180"/>
      <c r="C190" s="165" t="s">
        <v>511</v>
      </c>
      <c r="D190" s="160"/>
      <c r="E190" s="160"/>
      <c r="F190" s="179" t="s">
        <v>418</v>
      </c>
      <c r="G190" s="160"/>
      <c r="H190" s="160" t="s">
        <v>512</v>
      </c>
      <c r="I190" s="160" t="s">
        <v>452</v>
      </c>
      <c r="J190" s="160"/>
      <c r="K190" s="201"/>
    </row>
    <row r="191" spans="2:11" ht="15" customHeight="1" x14ac:dyDescent="0.3">
      <c r="B191" s="180"/>
      <c r="C191" s="165" t="s">
        <v>513</v>
      </c>
      <c r="D191" s="160"/>
      <c r="E191" s="160"/>
      <c r="F191" s="179" t="s">
        <v>424</v>
      </c>
      <c r="G191" s="160"/>
      <c r="H191" s="160" t="s">
        <v>514</v>
      </c>
      <c r="I191" s="160" t="s">
        <v>452</v>
      </c>
      <c r="J191" s="160"/>
      <c r="K191" s="201"/>
    </row>
    <row r="192" spans="2:11" ht="15" customHeight="1" x14ac:dyDescent="0.3">
      <c r="B192" s="207"/>
      <c r="C192" s="215"/>
      <c r="D192" s="189"/>
      <c r="E192" s="189"/>
      <c r="F192" s="189"/>
      <c r="G192" s="189"/>
      <c r="H192" s="189"/>
      <c r="I192" s="189"/>
      <c r="J192" s="189"/>
      <c r="K192" s="208"/>
    </row>
    <row r="193" spans="2:11" ht="18.75" customHeight="1" x14ac:dyDescent="0.3">
      <c r="B193" s="156"/>
      <c r="C193" s="160"/>
      <c r="D193" s="160"/>
      <c r="E193" s="160"/>
      <c r="F193" s="179"/>
      <c r="G193" s="160"/>
      <c r="H193" s="160"/>
      <c r="I193" s="160"/>
      <c r="J193" s="160"/>
      <c r="K193" s="156"/>
    </row>
    <row r="194" spans="2:11" ht="18.75" customHeight="1" x14ac:dyDescent="0.3">
      <c r="B194" s="156"/>
      <c r="C194" s="160"/>
      <c r="D194" s="160"/>
      <c r="E194" s="160"/>
      <c r="F194" s="179"/>
      <c r="G194" s="160"/>
      <c r="H194" s="160"/>
      <c r="I194" s="160"/>
      <c r="J194" s="160"/>
      <c r="K194" s="156"/>
    </row>
    <row r="195" spans="2:11" ht="18.75" customHeight="1" x14ac:dyDescent="0.3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</row>
    <row r="196" spans="2:11" x14ac:dyDescent="0.3">
      <c r="B196" s="148"/>
      <c r="C196" s="149"/>
      <c r="D196" s="149"/>
      <c r="E196" s="149"/>
      <c r="F196" s="149"/>
      <c r="G196" s="149"/>
      <c r="H196" s="149"/>
      <c r="I196" s="149"/>
      <c r="J196" s="149"/>
      <c r="K196" s="150"/>
    </row>
    <row r="197" spans="2:11" ht="21" x14ac:dyDescent="0.3">
      <c r="B197" s="151"/>
      <c r="C197" s="251" t="s">
        <v>515</v>
      </c>
      <c r="D197" s="251"/>
      <c r="E197" s="251"/>
      <c r="F197" s="251"/>
      <c r="G197" s="251"/>
      <c r="H197" s="251"/>
      <c r="I197" s="251"/>
      <c r="J197" s="251"/>
      <c r="K197" s="152"/>
    </row>
    <row r="198" spans="2:11" ht="25.5" customHeight="1" x14ac:dyDescent="0.3">
      <c r="B198" s="151"/>
      <c r="C198" s="216" t="s">
        <v>516</v>
      </c>
      <c r="D198" s="216"/>
      <c r="E198" s="216"/>
      <c r="F198" s="216" t="s">
        <v>517</v>
      </c>
      <c r="G198" s="217"/>
      <c r="H198" s="257" t="s">
        <v>518</v>
      </c>
      <c r="I198" s="257"/>
      <c r="J198" s="257"/>
      <c r="K198" s="152"/>
    </row>
    <row r="199" spans="2:11" ht="5.25" customHeight="1" x14ac:dyDescent="0.3">
      <c r="B199" s="180"/>
      <c r="C199" s="177"/>
      <c r="D199" s="177"/>
      <c r="E199" s="177"/>
      <c r="F199" s="177"/>
      <c r="G199" s="160"/>
      <c r="H199" s="177"/>
      <c r="I199" s="177"/>
      <c r="J199" s="177"/>
      <c r="K199" s="201"/>
    </row>
    <row r="200" spans="2:11" ht="15" customHeight="1" x14ac:dyDescent="0.3">
      <c r="B200" s="180"/>
      <c r="C200" s="160" t="s">
        <v>508</v>
      </c>
      <c r="D200" s="160"/>
      <c r="E200" s="160"/>
      <c r="F200" s="179" t="s">
        <v>30</v>
      </c>
      <c r="G200" s="160"/>
      <c r="H200" s="253" t="s">
        <v>519</v>
      </c>
      <c r="I200" s="253"/>
      <c r="J200" s="253"/>
      <c r="K200" s="201"/>
    </row>
    <row r="201" spans="2:11" ht="15" customHeight="1" x14ac:dyDescent="0.3">
      <c r="B201" s="180"/>
      <c r="C201" s="186"/>
      <c r="D201" s="160"/>
      <c r="E201" s="160"/>
      <c r="F201" s="179" t="s">
        <v>31</v>
      </c>
      <c r="G201" s="160"/>
      <c r="H201" s="253" t="s">
        <v>520</v>
      </c>
      <c r="I201" s="253"/>
      <c r="J201" s="253"/>
      <c r="K201" s="201"/>
    </row>
    <row r="202" spans="2:11" ht="15" customHeight="1" x14ac:dyDescent="0.3">
      <c r="B202" s="180"/>
      <c r="C202" s="186"/>
      <c r="D202" s="160"/>
      <c r="E202" s="160"/>
      <c r="F202" s="179" t="s">
        <v>34</v>
      </c>
      <c r="G202" s="160"/>
      <c r="H202" s="253" t="s">
        <v>521</v>
      </c>
      <c r="I202" s="253"/>
      <c r="J202" s="253"/>
      <c r="K202" s="201"/>
    </row>
    <row r="203" spans="2:11" ht="15" customHeight="1" x14ac:dyDescent="0.3">
      <c r="B203" s="180"/>
      <c r="C203" s="160"/>
      <c r="D203" s="160"/>
      <c r="E203" s="160"/>
      <c r="F203" s="179" t="s">
        <v>32</v>
      </c>
      <c r="G203" s="160"/>
      <c r="H203" s="253" t="s">
        <v>522</v>
      </c>
      <c r="I203" s="253"/>
      <c r="J203" s="253"/>
      <c r="K203" s="201"/>
    </row>
    <row r="204" spans="2:11" ht="15" customHeight="1" x14ac:dyDescent="0.3">
      <c r="B204" s="180"/>
      <c r="C204" s="160"/>
      <c r="D204" s="160"/>
      <c r="E204" s="160"/>
      <c r="F204" s="179" t="s">
        <v>33</v>
      </c>
      <c r="G204" s="160"/>
      <c r="H204" s="253" t="s">
        <v>523</v>
      </c>
      <c r="I204" s="253"/>
      <c r="J204" s="253"/>
      <c r="K204" s="201"/>
    </row>
    <row r="205" spans="2:11" ht="15" customHeight="1" x14ac:dyDescent="0.3">
      <c r="B205" s="180"/>
      <c r="C205" s="160"/>
      <c r="D205" s="160"/>
      <c r="E205" s="160"/>
      <c r="F205" s="179"/>
      <c r="G205" s="160"/>
      <c r="H205" s="160"/>
      <c r="I205" s="160"/>
      <c r="J205" s="160"/>
      <c r="K205" s="201"/>
    </row>
    <row r="206" spans="2:11" ht="15" customHeight="1" x14ac:dyDescent="0.3">
      <c r="B206" s="180"/>
      <c r="C206" s="160" t="s">
        <v>464</v>
      </c>
      <c r="D206" s="160"/>
      <c r="E206" s="160"/>
      <c r="F206" s="179" t="s">
        <v>42</v>
      </c>
      <c r="G206" s="160"/>
      <c r="H206" s="253" t="s">
        <v>524</v>
      </c>
      <c r="I206" s="253"/>
      <c r="J206" s="253"/>
      <c r="K206" s="201"/>
    </row>
    <row r="207" spans="2:11" ht="15" customHeight="1" x14ac:dyDescent="0.3">
      <c r="B207" s="180"/>
      <c r="C207" s="186"/>
      <c r="D207" s="160"/>
      <c r="E207" s="160"/>
      <c r="F207" s="179" t="s">
        <v>361</v>
      </c>
      <c r="G207" s="160"/>
      <c r="H207" s="253" t="s">
        <v>362</v>
      </c>
      <c r="I207" s="253"/>
      <c r="J207" s="253"/>
      <c r="K207" s="201"/>
    </row>
    <row r="208" spans="2:11" ht="15" customHeight="1" x14ac:dyDescent="0.3">
      <c r="B208" s="180"/>
      <c r="C208" s="160"/>
      <c r="D208" s="160"/>
      <c r="E208" s="160"/>
      <c r="F208" s="179" t="s">
        <v>359</v>
      </c>
      <c r="G208" s="160"/>
      <c r="H208" s="253" t="s">
        <v>525</v>
      </c>
      <c r="I208" s="253"/>
      <c r="J208" s="253"/>
      <c r="K208" s="201"/>
    </row>
    <row r="209" spans="2:11" ht="15" customHeight="1" x14ac:dyDescent="0.3">
      <c r="B209" s="218"/>
      <c r="C209" s="186"/>
      <c r="D209" s="186"/>
      <c r="E209" s="186"/>
      <c r="F209" s="179" t="s">
        <v>363</v>
      </c>
      <c r="G209" s="165"/>
      <c r="H209" s="252" t="s">
        <v>364</v>
      </c>
      <c r="I209" s="252"/>
      <c r="J209" s="252"/>
      <c r="K209" s="219"/>
    </row>
    <row r="210" spans="2:11" ht="15" customHeight="1" x14ac:dyDescent="0.3">
      <c r="B210" s="218"/>
      <c r="C210" s="186"/>
      <c r="D210" s="186"/>
      <c r="E210" s="186"/>
      <c r="F210" s="179" t="s">
        <v>365</v>
      </c>
      <c r="G210" s="165"/>
      <c r="H210" s="252" t="s">
        <v>526</v>
      </c>
      <c r="I210" s="252"/>
      <c r="J210" s="252"/>
      <c r="K210" s="219"/>
    </row>
    <row r="211" spans="2:11" ht="15" customHeight="1" x14ac:dyDescent="0.3">
      <c r="B211" s="218"/>
      <c r="C211" s="186"/>
      <c r="D211" s="186"/>
      <c r="E211" s="186"/>
      <c r="F211" s="220"/>
      <c r="G211" s="165"/>
      <c r="H211" s="221"/>
      <c r="I211" s="221"/>
      <c r="J211" s="221"/>
      <c r="K211" s="219"/>
    </row>
    <row r="212" spans="2:11" ht="15" customHeight="1" x14ac:dyDescent="0.3">
      <c r="B212" s="218"/>
      <c r="C212" s="160" t="s">
        <v>488</v>
      </c>
      <c r="D212" s="186"/>
      <c r="E212" s="186"/>
      <c r="F212" s="179">
        <v>1</v>
      </c>
      <c r="G212" s="165"/>
      <c r="H212" s="252" t="s">
        <v>527</v>
      </c>
      <c r="I212" s="252"/>
      <c r="J212" s="252"/>
      <c r="K212" s="219"/>
    </row>
    <row r="213" spans="2:11" ht="15" customHeight="1" x14ac:dyDescent="0.3">
      <c r="B213" s="218"/>
      <c r="C213" s="186"/>
      <c r="D213" s="186"/>
      <c r="E213" s="186"/>
      <c r="F213" s="179">
        <v>2</v>
      </c>
      <c r="G213" s="165"/>
      <c r="H213" s="252" t="s">
        <v>528</v>
      </c>
      <c r="I213" s="252"/>
      <c r="J213" s="252"/>
      <c r="K213" s="219"/>
    </row>
    <row r="214" spans="2:11" ht="15" customHeight="1" x14ac:dyDescent="0.3">
      <c r="B214" s="218"/>
      <c r="C214" s="186"/>
      <c r="D214" s="186"/>
      <c r="E214" s="186"/>
      <c r="F214" s="179">
        <v>3</v>
      </c>
      <c r="G214" s="165"/>
      <c r="H214" s="252" t="s">
        <v>529</v>
      </c>
      <c r="I214" s="252"/>
      <c r="J214" s="252"/>
      <c r="K214" s="219"/>
    </row>
    <row r="215" spans="2:11" ht="15" customHeight="1" x14ac:dyDescent="0.3">
      <c r="B215" s="218"/>
      <c r="C215" s="186"/>
      <c r="D215" s="186"/>
      <c r="E215" s="186"/>
      <c r="F215" s="179">
        <v>4</v>
      </c>
      <c r="G215" s="165"/>
      <c r="H215" s="252" t="s">
        <v>530</v>
      </c>
      <c r="I215" s="252"/>
      <c r="J215" s="252"/>
      <c r="K215" s="219"/>
    </row>
    <row r="216" spans="2:11" ht="12.75" customHeight="1" x14ac:dyDescent="0.3">
      <c r="B216" s="222"/>
      <c r="C216" s="223"/>
      <c r="D216" s="223"/>
      <c r="E216" s="223"/>
      <c r="F216" s="223"/>
      <c r="G216" s="223"/>
      <c r="H216" s="223"/>
      <c r="I216" s="223"/>
      <c r="J216" s="223"/>
      <c r="K216" s="22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02 - SO 01 Sklad-kabinet</vt:lpstr>
      <vt:lpstr>Pokyny pro vyplnění</vt:lpstr>
      <vt:lpstr>'02 - SO 01 Sklad-kabinet'!Názvy_tisku</vt:lpstr>
      <vt:lpstr>'02 - SO 01 Sklad-kabinet'!Oblast_tisku</vt:lpstr>
      <vt:lpstr>'Pokyny pro vyplnění'!Oblast_tisku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hp-martina\martina</dc:creator>
  <cp:lastModifiedBy>Ing. HlavoňováJarmila</cp:lastModifiedBy>
  <dcterms:created xsi:type="dcterms:W3CDTF">2018-03-27T18:07:52Z</dcterms:created>
  <dcterms:modified xsi:type="dcterms:W3CDTF">2019-10-22T08:18:43Z</dcterms:modified>
</cp:coreProperties>
</file>